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DIRECCIONAMIENTO ESTRATEGICO/NOV. 2 2021/"/>
    </mc:Choice>
  </mc:AlternateContent>
  <xr:revisionPtr revIDLastSave="0" documentId="8_{0FB22094-B488-4E63-B97C-C196B36A9886}" xr6:coauthVersionLast="47" xr6:coauthVersionMax="47" xr10:uidLastSave="{00000000-0000-0000-0000-000000000000}"/>
  <bookViews>
    <workbookView showSheetTabs="0" xWindow="-120" yWindow="-120" windowWidth="20730" windowHeight="11160" xr2:uid="{00000000-000D-0000-FFFF-FFFF00000000}"/>
  </bookViews>
  <sheets>
    <sheet name="Mapa de Riesgos" sheetId="1" r:id="rId1"/>
    <sheet name="Control de Cambios" sheetId="8" r:id="rId2"/>
    <sheet name="Hoja2" sheetId="2" r:id="rId3"/>
    <sheet name="Hoja3" sheetId="3" r:id="rId4"/>
    <sheet name="Hoja4" sheetId="4" r:id="rId5"/>
    <sheet name="Hoja5" sheetId="5" r:id="rId6"/>
    <sheet name="Hoja6" sheetId="6" r:id="rId7"/>
    <sheet name="Hoja 7" sheetId="7" r:id="rId8"/>
    <sheet name="Hoja8"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5" i="1" l="1"/>
  <c r="C98" i="1"/>
  <c r="C59" i="1"/>
  <c r="C62" i="1"/>
  <c r="C65" i="1"/>
  <c r="C68" i="1"/>
  <c r="C71" i="1"/>
  <c r="C74" i="1"/>
  <c r="C77" i="1"/>
  <c r="C80" i="1"/>
  <c r="C83" i="1"/>
  <c r="C86" i="1"/>
  <c r="C89" i="1"/>
  <c r="C92" i="1"/>
  <c r="C11" i="1"/>
  <c r="C14" i="1"/>
  <c r="C17" i="1"/>
  <c r="C20" i="1"/>
  <c r="C23" i="1"/>
  <c r="C26" i="1"/>
  <c r="C29" i="1"/>
  <c r="C32" i="1"/>
  <c r="C35" i="1"/>
  <c r="C38" i="1"/>
  <c r="C41" i="1"/>
  <c r="C44" i="1"/>
  <c r="C47" i="1"/>
  <c r="C50" i="1"/>
  <c r="C53" i="1"/>
  <c r="C56" i="1"/>
  <c r="C8" i="1"/>
  <c r="T8" i="1"/>
  <c r="H11" i="1"/>
  <c r="H14" i="1"/>
  <c r="H17" i="1"/>
  <c r="H20" i="1"/>
  <c r="H23" i="1"/>
  <c r="H26" i="1"/>
  <c r="H29" i="1"/>
  <c r="H32" i="1"/>
  <c r="H35" i="1"/>
  <c r="H38" i="1"/>
  <c r="H41" i="1"/>
  <c r="H44" i="1"/>
  <c r="H47" i="1"/>
  <c r="H50" i="1"/>
  <c r="H53" i="1"/>
  <c r="H56" i="1"/>
  <c r="H59" i="1"/>
  <c r="H62" i="1"/>
  <c r="H65" i="1"/>
  <c r="H68" i="1"/>
  <c r="H71" i="1"/>
  <c r="H74" i="1"/>
  <c r="H77" i="1"/>
  <c r="H80" i="1"/>
  <c r="H83" i="1"/>
  <c r="H86" i="1"/>
  <c r="H89" i="1"/>
  <c r="H92" i="1"/>
  <c r="H95" i="1"/>
  <c r="H98" i="1"/>
  <c r="H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O8" i="1" l="1"/>
  <c r="AG9" i="1" l="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8" i="1"/>
  <c r="Q11" i="1"/>
  <c r="Q14" i="1"/>
  <c r="Q17" i="1"/>
  <c r="Q20" i="1"/>
  <c r="Q23" i="1"/>
  <c r="Q26" i="1"/>
  <c r="Q29" i="1"/>
  <c r="Q32" i="1"/>
  <c r="Q35" i="1"/>
  <c r="Q38" i="1"/>
  <c r="Q41" i="1"/>
  <c r="Q44" i="1"/>
  <c r="Q47" i="1"/>
  <c r="Q50" i="1"/>
  <c r="Q53" i="1"/>
  <c r="Q56" i="1"/>
  <c r="Q59" i="1"/>
  <c r="Q62" i="1"/>
  <c r="Q65" i="1"/>
  <c r="Q68" i="1"/>
  <c r="Q71" i="1"/>
  <c r="Q74" i="1"/>
  <c r="Q77" i="1"/>
  <c r="Q80" i="1"/>
  <c r="Q83" i="1"/>
  <c r="Q86" i="1"/>
  <c r="Q89" i="1"/>
  <c r="Q92" i="1"/>
  <c r="Q95" i="1"/>
  <c r="Q98" i="1"/>
  <c r="Q8" i="1"/>
  <c r="O71" i="1"/>
  <c r="O74" i="1"/>
  <c r="O77" i="1"/>
  <c r="O80" i="1"/>
  <c r="O83" i="1"/>
  <c r="O86" i="1"/>
  <c r="O89" i="1"/>
  <c r="O92" i="1"/>
  <c r="O95" i="1"/>
  <c r="O59" i="1"/>
  <c r="O62" i="1"/>
  <c r="O65" i="1"/>
  <c r="O68" i="1"/>
  <c r="O11" i="1"/>
  <c r="O14" i="1"/>
  <c r="O17" i="1"/>
  <c r="O20" i="1"/>
  <c r="O23" i="1"/>
  <c r="O26" i="1"/>
  <c r="O29" i="1"/>
  <c r="O32" i="1"/>
  <c r="O35" i="1"/>
  <c r="O38" i="1"/>
  <c r="O41" i="1"/>
  <c r="O44" i="1"/>
  <c r="O47" i="1"/>
  <c r="O50" i="1"/>
  <c r="O53" i="1"/>
  <c r="O56" i="1"/>
  <c r="AC56" i="1" l="1"/>
  <c r="AC68" i="1"/>
  <c r="AC89" i="1"/>
  <c r="AC17" i="1"/>
  <c r="AH68" i="1"/>
  <c r="AH20" i="1"/>
  <c r="AH44" i="1"/>
  <c r="AH62" i="1"/>
  <c r="AH38" i="1"/>
  <c r="AH14" i="1"/>
  <c r="AH89" i="1"/>
  <c r="AH77" i="1"/>
  <c r="AC26" i="1"/>
  <c r="AC35" i="1"/>
  <c r="AC11" i="1"/>
  <c r="AC59" i="1"/>
  <c r="AH83" i="1"/>
  <c r="AC53" i="1"/>
  <c r="AH65" i="1"/>
  <c r="AH53" i="1"/>
  <c r="AH29" i="1"/>
  <c r="AC80" i="1"/>
  <c r="AH98" i="1"/>
  <c r="AH74" i="1"/>
  <c r="AC95" i="1"/>
  <c r="AC83" i="1"/>
  <c r="AC71" i="1"/>
  <c r="AC23" i="1"/>
  <c r="AH35" i="1"/>
  <c r="AH11" i="1"/>
  <c r="AC20" i="1"/>
  <c r="AH32" i="1"/>
  <c r="AC92" i="1"/>
  <c r="AH86" i="1"/>
  <c r="AC38" i="1"/>
  <c r="AC14" i="1"/>
  <c r="AC44" i="1"/>
  <c r="AH95" i="1"/>
  <c r="AH23" i="1"/>
  <c r="AC98" i="1"/>
  <c r="AC74" i="1"/>
  <c r="AH92" i="1"/>
  <c r="AC62" i="1"/>
  <c r="AH59" i="1"/>
  <c r="AC86" i="1"/>
  <c r="AH80" i="1"/>
  <c r="AC65" i="1"/>
  <c r="AH56" i="1"/>
  <c r="AC77" i="1"/>
  <c r="AH71" i="1"/>
  <c r="AH50" i="1"/>
  <c r="AH47" i="1"/>
  <c r="AH26" i="1"/>
  <c r="AC41" i="1"/>
  <c r="AH41" i="1"/>
  <c r="AH17" i="1"/>
  <c r="AC29" i="1"/>
  <c r="AC32" i="1"/>
  <c r="AC47" i="1"/>
  <c r="AC50" i="1"/>
  <c r="AH8" i="1"/>
  <c r="AC8" i="1"/>
  <c r="AI68" i="1" l="1"/>
  <c r="AH69" i="1" s="1"/>
  <c r="AI32" i="1"/>
  <c r="AH33" i="1" s="1"/>
  <c r="AI20" i="1"/>
  <c r="AH21" i="1" s="1"/>
  <c r="AD86" i="1"/>
  <c r="AC87" i="1" s="1"/>
  <c r="AD74" i="1"/>
  <c r="AC75" i="1" s="1"/>
  <c r="AI29" i="1"/>
  <c r="AH30" i="1" s="1"/>
  <c r="AI44" i="1"/>
  <c r="AH45" i="1" s="1"/>
  <c r="AI17" i="1"/>
  <c r="AH18" i="1" s="1"/>
  <c r="AD32" i="1"/>
  <c r="AC33" i="1" s="1"/>
  <c r="AD20" i="1"/>
  <c r="AC21" i="1" s="1"/>
  <c r="AD62" i="1"/>
  <c r="AC63" i="1" s="1"/>
  <c r="AD50" i="1"/>
  <c r="AC51" i="1" s="1"/>
  <c r="AD92" i="1"/>
  <c r="AC93" i="1" s="1"/>
  <c r="AD80" i="1"/>
  <c r="AC81" i="1" s="1"/>
  <c r="AI35" i="1"/>
  <c r="AH36" i="1" s="1"/>
  <c r="AI23" i="1"/>
  <c r="AH24" i="1" s="1"/>
  <c r="AI38" i="1"/>
  <c r="AH39" i="1" s="1"/>
  <c r="AI95" i="1"/>
  <c r="AH96" i="1" s="1"/>
  <c r="AI83" i="1"/>
  <c r="AH84" i="1" s="1"/>
  <c r="AI71" i="1"/>
  <c r="AH72" i="1" s="1"/>
  <c r="AD35" i="1"/>
  <c r="AC36" i="1" s="1"/>
  <c r="AD23" i="1"/>
  <c r="AC24" i="1" s="1"/>
  <c r="AD38" i="1"/>
  <c r="AC39" i="1" s="1"/>
  <c r="AD53" i="1"/>
  <c r="AC54" i="1" s="1"/>
  <c r="AD95" i="1"/>
  <c r="AC96" i="1" s="1"/>
  <c r="AD71" i="1"/>
  <c r="AC72" i="1" s="1"/>
  <c r="AI14" i="1"/>
  <c r="AH15" i="1" s="1"/>
  <c r="AI26" i="1"/>
  <c r="AH27" i="1" s="1"/>
  <c r="AI41" i="1"/>
  <c r="AH42" i="1" s="1"/>
  <c r="AI56" i="1"/>
  <c r="AH57" i="1" s="1"/>
  <c r="AI86" i="1"/>
  <c r="AH87" i="1" s="1"/>
  <c r="AD26" i="1"/>
  <c r="AC27" i="1" s="1"/>
  <c r="AD41" i="1"/>
  <c r="AC42" i="1" s="1"/>
  <c r="AD56" i="1"/>
  <c r="AC57" i="1" s="1"/>
  <c r="AD17" i="1"/>
  <c r="AC18" i="1" s="1"/>
  <c r="AD29" i="1"/>
  <c r="AC30" i="1" s="1"/>
  <c r="AD44" i="1"/>
  <c r="AC45" i="1" s="1"/>
  <c r="AD59" i="1"/>
  <c r="AC60" i="1" s="1"/>
  <c r="AD47" i="1"/>
  <c r="AC48" i="1" s="1"/>
  <c r="AD89" i="1"/>
  <c r="AC90" i="1" s="1"/>
  <c r="AD77" i="1"/>
  <c r="AC78" i="1" s="1"/>
  <c r="AD98" i="1"/>
  <c r="AC99" i="1" s="1"/>
  <c r="AI98" i="1"/>
  <c r="AH99" i="1" s="1"/>
  <c r="AI11" i="1"/>
  <c r="AH12" i="1" s="1"/>
  <c r="AD11" i="1"/>
  <c r="AC12" i="1" s="1"/>
  <c r="AI74" i="1"/>
  <c r="AH75" i="1" s="1"/>
  <c r="AI65" i="1"/>
  <c r="AH66" i="1" s="1"/>
  <c r="AI62" i="1"/>
  <c r="AH63" i="1" s="1"/>
  <c r="AI50" i="1"/>
  <c r="AH51" i="1" s="1"/>
  <c r="AI80" i="1"/>
  <c r="AH81" i="1" s="1"/>
  <c r="AI89" i="1"/>
  <c r="AH90" i="1" s="1"/>
  <c r="AD65" i="1"/>
  <c r="AC66" i="1" s="1"/>
  <c r="AD68" i="1"/>
  <c r="AC69" i="1" s="1"/>
  <c r="AD14" i="1"/>
  <c r="AC15" i="1" s="1"/>
  <c r="AD83" i="1"/>
  <c r="AC84" i="1" s="1"/>
  <c r="AI92" i="1"/>
  <c r="AH93" i="1" s="1"/>
  <c r="AI77" i="1"/>
  <c r="AH78" i="1" s="1"/>
  <c r="AI53" i="1"/>
  <c r="AH54" i="1" s="1"/>
  <c r="AI59" i="1"/>
  <c r="AH60" i="1" s="1"/>
  <c r="AI47" i="1"/>
  <c r="AH48" i="1" s="1"/>
  <c r="AI8" i="1"/>
  <c r="AH9" i="1" s="1"/>
  <c r="AD8" i="1"/>
  <c r="AC9" i="1" s="1"/>
  <c r="AI18" i="1" l="1"/>
  <c r="AH19" i="1" s="1"/>
  <c r="AI87" i="1"/>
  <c r="AH88" i="1" s="1"/>
  <c r="AI39" i="1"/>
  <c r="AH40" i="1" s="1"/>
  <c r="AI93" i="1"/>
  <c r="AH94" i="1" s="1"/>
  <c r="AI36" i="1"/>
  <c r="AH37" i="1" s="1"/>
  <c r="AI15" i="1"/>
  <c r="AH16" i="1" s="1"/>
  <c r="AI12" i="1"/>
  <c r="AH13" i="1" s="1"/>
  <c r="AI99" i="1"/>
  <c r="AH100" i="1" s="1"/>
  <c r="AI51" i="1"/>
  <c r="AH52" i="1" s="1"/>
  <c r="AI66" i="1"/>
  <c r="AH67" i="1" s="1"/>
  <c r="AI60" i="1"/>
  <c r="AH61" i="1" s="1"/>
  <c r="AI27" i="1"/>
  <c r="AH28" i="1" s="1"/>
  <c r="AI24" i="1"/>
  <c r="AH25" i="1" s="1"/>
  <c r="AI78" i="1"/>
  <c r="AH79" i="1" s="1"/>
  <c r="AI45" i="1"/>
  <c r="AH46" i="1" s="1"/>
  <c r="AI57" i="1"/>
  <c r="AH58" i="1" s="1"/>
  <c r="AI69" i="1"/>
  <c r="AH70" i="1" s="1"/>
  <c r="AI96" i="1"/>
  <c r="AH97" i="1" s="1"/>
  <c r="AI63" i="1"/>
  <c r="AH64" i="1" s="1"/>
  <c r="AI48" i="1"/>
  <c r="AH49" i="1" s="1"/>
  <c r="AI84" i="1"/>
  <c r="AH85" i="1" s="1"/>
  <c r="AI72" i="1"/>
  <c r="AH73" i="1" s="1"/>
  <c r="AI90" i="1"/>
  <c r="AH91" i="1" s="1"/>
  <c r="AI30" i="1"/>
  <c r="AH31" i="1" s="1"/>
  <c r="AI75" i="1"/>
  <c r="AH76" i="1" s="1"/>
  <c r="AI54" i="1"/>
  <c r="AH55" i="1" s="1"/>
  <c r="AI81" i="1"/>
  <c r="AH82" i="1" s="1"/>
  <c r="AI21" i="1"/>
  <c r="AH22" i="1" s="1"/>
  <c r="AI42" i="1"/>
  <c r="AH43" i="1" s="1"/>
  <c r="AI33" i="1"/>
  <c r="AH34" i="1" s="1"/>
  <c r="AD75" i="1"/>
  <c r="AC76" i="1" s="1"/>
  <c r="AD27" i="1"/>
  <c r="AC28" i="1" s="1"/>
  <c r="AD54" i="1"/>
  <c r="AC55" i="1" s="1"/>
  <c r="AD42" i="1"/>
  <c r="AC43" i="1" s="1"/>
  <c r="AD90" i="1"/>
  <c r="AC91" i="1" s="1"/>
  <c r="AD66" i="1"/>
  <c r="AC67" i="1" s="1"/>
  <c r="AD78" i="1"/>
  <c r="AC79" i="1" s="1"/>
  <c r="AD63" i="1"/>
  <c r="AC64" i="1" s="1"/>
  <c r="AD84" i="1"/>
  <c r="AC85" i="1" s="1"/>
  <c r="AD81" i="1"/>
  <c r="AC82" i="1" s="1"/>
  <c r="AD30" i="1"/>
  <c r="AC31" i="1" s="1"/>
  <c r="AD60" i="1"/>
  <c r="AC61" i="1" s="1"/>
  <c r="AD72" i="1"/>
  <c r="AC73" i="1" s="1"/>
  <c r="AD45" i="1"/>
  <c r="AC46" i="1" s="1"/>
  <c r="AD51" i="1"/>
  <c r="AC52" i="1" s="1"/>
  <c r="AD93" i="1"/>
  <c r="AC94" i="1" s="1"/>
  <c r="AD99" i="1"/>
  <c r="AC100" i="1" s="1"/>
  <c r="AD12" i="1"/>
  <c r="AC13" i="1" s="1"/>
  <c r="AD39" i="1"/>
  <c r="AC40" i="1" s="1"/>
  <c r="AD57" i="1"/>
  <c r="AC58" i="1" s="1"/>
  <c r="AD87" i="1"/>
  <c r="AC88" i="1" s="1"/>
  <c r="AD36" i="1"/>
  <c r="AC37" i="1" s="1"/>
  <c r="AD48" i="1"/>
  <c r="AC49" i="1" s="1"/>
  <c r="AD24" i="1"/>
  <c r="AC25" i="1" s="1"/>
  <c r="AD15" i="1"/>
  <c r="AC16" i="1" s="1"/>
  <c r="AD33" i="1"/>
  <c r="AC34" i="1" s="1"/>
  <c r="AD96" i="1"/>
  <c r="AC97" i="1" s="1"/>
  <c r="AD21" i="1"/>
  <c r="AC22" i="1" s="1"/>
  <c r="AD18" i="1"/>
  <c r="AC19" i="1" s="1"/>
  <c r="AD69" i="1"/>
  <c r="AC70" i="1" s="1"/>
  <c r="AI9" i="1"/>
  <c r="AH10" i="1" s="1"/>
  <c r="AD9" i="1"/>
  <c r="AC10" i="1" s="1"/>
  <c r="AI16" i="1" l="1"/>
  <c r="AE14" i="1" s="1"/>
  <c r="AI13" i="1"/>
  <c r="AE11" i="1" s="1"/>
  <c r="AI88" i="1"/>
  <c r="AE86" i="1" s="1"/>
  <c r="AI61" i="1"/>
  <c r="AE59" i="1" s="1"/>
  <c r="AI46" i="1"/>
  <c r="AE44" i="1" s="1"/>
  <c r="AI82" i="1"/>
  <c r="AE80" i="1" s="1"/>
  <c r="AI97" i="1"/>
  <c r="AE95" i="1" s="1"/>
  <c r="AI49" i="1"/>
  <c r="AE47" i="1" s="1"/>
  <c r="AI76" i="1"/>
  <c r="AE74" i="1" s="1"/>
  <c r="AI70" i="1"/>
  <c r="AE68" i="1" s="1"/>
  <c r="AI25" i="1"/>
  <c r="AE23" i="1" s="1"/>
  <c r="AI85" i="1"/>
  <c r="AE83" i="1" s="1"/>
  <c r="AI58" i="1"/>
  <c r="AE56" i="1" s="1"/>
  <c r="AI91" i="1"/>
  <c r="AE89" i="1" s="1"/>
  <c r="AI28" i="1"/>
  <c r="AE26" i="1" s="1"/>
  <c r="AI34" i="1"/>
  <c r="AE32" i="1" s="1"/>
  <c r="AI40" i="1"/>
  <c r="AE38" i="1" s="1"/>
  <c r="AI52" i="1"/>
  <c r="AE50" i="1" s="1"/>
  <c r="AI73" i="1"/>
  <c r="AE71" i="1" s="1"/>
  <c r="AI43" i="1"/>
  <c r="AE41" i="1" s="1"/>
  <c r="AI79" i="1"/>
  <c r="AE77" i="1" s="1"/>
  <c r="AI100" i="1"/>
  <c r="AE98" i="1" s="1"/>
  <c r="AI31" i="1"/>
  <c r="AE29" i="1" s="1"/>
  <c r="AI22" i="1"/>
  <c r="AE20" i="1" s="1"/>
  <c r="AI94" i="1"/>
  <c r="AE92" i="1" s="1"/>
  <c r="AI55" i="1"/>
  <c r="AE53" i="1" s="1"/>
  <c r="AI67" i="1"/>
  <c r="AE65" i="1" s="1"/>
  <c r="AI19" i="1"/>
  <c r="AE17" i="1" s="1"/>
  <c r="AI64" i="1"/>
  <c r="AE62" i="1" s="1"/>
  <c r="AD13" i="1"/>
  <c r="Z11" i="1" s="1"/>
  <c r="AD19" i="1"/>
  <c r="Z17" i="1" s="1"/>
  <c r="AD100" i="1"/>
  <c r="Z98" i="1" s="1"/>
  <c r="AD46" i="1"/>
  <c r="Z44" i="1" s="1"/>
  <c r="AD76" i="1"/>
  <c r="Z74" i="1" s="1"/>
  <c r="AD40" i="1"/>
  <c r="Z38" i="1" s="1"/>
  <c r="AD37" i="1"/>
  <c r="Z35" i="1" s="1"/>
  <c r="AD82" i="1"/>
  <c r="Z80" i="1" s="1"/>
  <c r="AD55" i="1"/>
  <c r="Z53" i="1" s="1"/>
  <c r="AD91" i="1"/>
  <c r="Z89" i="1" s="1"/>
  <c r="AD28" i="1"/>
  <c r="Z26" i="1" s="1"/>
  <c r="AD43" i="1"/>
  <c r="Z41" i="1" s="1"/>
  <c r="AD64" i="1"/>
  <c r="Z62" i="1" s="1"/>
  <c r="AD67" i="1"/>
  <c r="Z65" i="1" s="1"/>
  <c r="AD58" i="1"/>
  <c r="Z56" i="1" s="1"/>
  <c r="AD61" i="1"/>
  <c r="Z59" i="1" s="1"/>
  <c r="AD85" i="1"/>
  <c r="Z83" i="1" s="1"/>
  <c r="AD22" i="1"/>
  <c r="Z20" i="1" s="1"/>
  <c r="AD16" i="1"/>
  <c r="Z14" i="1" s="1"/>
  <c r="AD97" i="1"/>
  <c r="Z95" i="1" s="1"/>
  <c r="AD49" i="1"/>
  <c r="Z47" i="1" s="1"/>
  <c r="AD70" i="1"/>
  <c r="Z68" i="1" s="1"/>
  <c r="AD88" i="1"/>
  <c r="Z86" i="1" s="1"/>
  <c r="AD94" i="1"/>
  <c r="Z92" i="1" s="1"/>
  <c r="AD31" i="1"/>
  <c r="Z29" i="1" s="1"/>
  <c r="AD73" i="1"/>
  <c r="Z71" i="1" s="1"/>
  <c r="AD34" i="1"/>
  <c r="Z32" i="1" s="1"/>
  <c r="AD79" i="1"/>
  <c r="Z77" i="1" s="1"/>
  <c r="AD25" i="1"/>
  <c r="Z23" i="1" s="1"/>
  <c r="AD52" i="1"/>
  <c r="Z50" i="1" s="1"/>
  <c r="AD10" i="1"/>
  <c r="Z8" i="1" s="1"/>
  <c r="AI10" i="1"/>
  <c r="AE8" i="1" s="1"/>
  <c r="AI37" i="1"/>
  <c r="AE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Hernandez Zorro</author>
  </authors>
  <commentList>
    <comment ref="E7" authorId="0" shapeId="0" xr:uid="{00000000-0006-0000-0000-000001000000}">
      <text>
        <r>
          <rPr>
            <i/>
            <sz val="9"/>
            <color indexed="81"/>
            <rFont val="Tahoma"/>
            <family val="2"/>
          </rPr>
          <t xml:space="preserve">Impacto: </t>
        </r>
        <r>
          <rPr>
            <sz val="9"/>
            <color indexed="81"/>
            <rFont val="Tahoma"/>
            <family val="2"/>
          </rPr>
          <t>es la consecuencia económica o reputacional a la cual se ve expuesta la organización en caso de materializarse un riesgo.</t>
        </r>
      </text>
    </comment>
    <comment ref="F7" authorId="0" shapeId="0" xr:uid="{00000000-0006-0000-0000-000002000000}">
      <text>
        <r>
          <rPr>
            <sz val="9"/>
            <color indexed="81"/>
            <rFont val="Tahoma"/>
            <family val="2"/>
          </rPr>
          <t xml:space="preserve">Circunstancias o situaciones más evidentes sobre las cuales se presenta el riesgo. 
</t>
        </r>
      </text>
    </comment>
    <comment ref="G7" authorId="0" shapeId="0" xr:uid="{00000000-0006-0000-0000-000003000000}">
      <text>
        <r>
          <rPr>
            <sz val="9"/>
            <color indexed="81"/>
            <rFont val="Tahoma"/>
            <family val="2"/>
          </rPr>
          <t>Causa  principal  o básica, corresponde a las razones por la cuales se puede presentar  el riesgo, son la base para la definición de controles en la etapa de valoración del riesgo</t>
        </r>
        <r>
          <rPr>
            <b/>
            <sz val="9"/>
            <color indexed="81"/>
            <rFont val="Tahoma"/>
            <family val="2"/>
          </rPr>
          <t xml:space="preserve">. </t>
        </r>
        <r>
          <rPr>
            <sz val="9"/>
            <color indexed="81"/>
            <rFont val="Tahoma"/>
            <family val="2"/>
          </rPr>
          <t xml:space="preserve">
</t>
        </r>
      </text>
    </comment>
    <comment ref="K7" authorId="0" shapeId="0" xr:uid="{00000000-0006-0000-0000-000004000000}">
      <text>
        <r>
          <rPr>
            <sz val="9"/>
            <color indexed="81"/>
            <rFont val="Tahoma"/>
            <family val="2"/>
          </rPr>
          <t>Fuentes generadoras de eventos en las que se originan las perdidas por riesgo</t>
        </r>
        <r>
          <rPr>
            <sz val="9"/>
            <color indexed="81"/>
            <rFont val="Tahoma"/>
            <family val="2"/>
          </rPr>
          <t xml:space="preserve">
</t>
        </r>
      </text>
    </comment>
    <comment ref="N7" authorId="0" shapeId="0" xr:uid="{00000000-0006-0000-0000-000005000000}">
      <text>
        <r>
          <rPr>
            <sz val="9"/>
            <color indexed="81"/>
            <rFont val="Tahoma"/>
            <family val="2"/>
          </rPr>
          <t xml:space="preserve">La probabilidad inherente se basa en el número de veces en que se pasa por el punto de riesgo en el período de un año.
</t>
        </r>
        <r>
          <rPr>
            <i/>
            <sz val="9"/>
            <color indexed="81"/>
            <rFont val="Tahoma"/>
            <family val="2"/>
          </rPr>
          <t xml:space="preserve">
Valora de acuerdo a la tabla</t>
        </r>
        <r>
          <rPr>
            <sz val="9"/>
            <color indexed="81"/>
            <rFont val="Tahoma"/>
            <family val="2"/>
          </rPr>
          <t xml:space="preserve">
</t>
        </r>
      </text>
    </comment>
    <comment ref="P7" authorId="0" shapeId="0" xr:uid="{00000000-0006-0000-0000-000006000000}">
      <text>
        <r>
          <rPr>
            <sz val="9"/>
            <color indexed="81"/>
            <rFont val="Tahoma"/>
            <family val="2"/>
          </rPr>
          <t xml:space="preserve">El impacto es la consecuencia económica y reputacional que se genera por la materialización de un riesgo.
</t>
        </r>
        <r>
          <rPr>
            <i/>
            <sz val="9"/>
            <color indexed="81"/>
            <rFont val="Tahoma"/>
            <family val="2"/>
          </rPr>
          <t>Valora de acuerdo a la tabla</t>
        </r>
        <r>
          <rPr>
            <sz val="9"/>
            <color indexed="81"/>
            <rFont val="Tahoma"/>
            <family val="2"/>
          </rPr>
          <t xml:space="preserve">
</t>
        </r>
      </text>
    </comment>
    <comment ref="R7" authorId="0" shapeId="0" xr:uid="{00000000-0006-0000-0000-000007000000}">
      <text>
        <r>
          <rPr>
            <sz val="9"/>
            <color indexed="81"/>
            <rFont val="Tahoma"/>
            <family val="2"/>
          </rPr>
          <t xml:space="preserve">Nivel de un riesgo operativo, dado por la combinación entre la probabilidad y el impacto.
</t>
        </r>
        <r>
          <rPr>
            <i/>
            <sz val="9"/>
            <color indexed="81"/>
            <rFont val="Tahoma"/>
            <family val="2"/>
          </rPr>
          <t>Determina de acuerdo al mapa y la valoración efectuada de probabilidad e impacto</t>
        </r>
        <r>
          <rPr>
            <sz val="9"/>
            <color indexed="81"/>
            <rFont val="Tahoma"/>
            <family val="2"/>
          </rPr>
          <t xml:space="preserve">
</t>
        </r>
      </text>
    </comment>
    <comment ref="S7" authorId="0" shapeId="0" xr:uid="{00000000-0006-0000-0000-000008000000}">
      <text>
        <r>
          <rPr>
            <b/>
            <sz val="9"/>
            <color indexed="81"/>
            <rFont val="Tahoma"/>
            <family val="2"/>
          </rPr>
          <t>Control</t>
        </r>
        <r>
          <rPr>
            <sz val="9"/>
            <color indexed="81"/>
            <rFont val="Tahoma"/>
            <family val="2"/>
          </rPr>
          <t xml:space="preserve">
La descripción del control debe contener los siguientes elementos:
</t>
        </r>
        <r>
          <rPr>
            <i/>
            <sz val="9"/>
            <color indexed="81"/>
            <rFont val="Tahoma"/>
            <family val="2"/>
          </rPr>
          <t>Responsable de ejecutar el control:</t>
        </r>
        <r>
          <rPr>
            <sz val="9"/>
            <color indexed="81"/>
            <rFont val="Tahoma"/>
            <family val="2"/>
          </rPr>
          <t xml:space="preserve"> Identifica el cargo del funcionario que ejecuta el control, en caso de ser controles automáticos se identificará el sistema que realiza la actividad.
</t>
        </r>
        <r>
          <rPr>
            <i/>
            <sz val="9"/>
            <color indexed="81"/>
            <rFont val="Tahoma"/>
            <family val="2"/>
          </rPr>
          <t>Acción:</t>
        </r>
        <r>
          <rPr>
            <sz val="9"/>
            <color indexed="81"/>
            <rFont val="Tahoma"/>
            <family val="2"/>
          </rPr>
          <t xml:space="preserve"> Se determina mediante verbos en los cuales se identifica la acción a realizar como parte del control.
</t>
        </r>
        <r>
          <rPr>
            <i/>
            <sz val="9"/>
            <color indexed="81"/>
            <rFont val="Tahoma"/>
            <family val="2"/>
          </rPr>
          <t>Complemento:</t>
        </r>
        <r>
          <rPr>
            <sz val="9"/>
            <color indexed="81"/>
            <rFont val="Tahoma"/>
            <family val="2"/>
          </rPr>
          <t xml:space="preserve"> Corresponde a los detalles que permiten identificar claramente el objetivo del control.
</t>
        </r>
        <r>
          <rPr>
            <b/>
            <sz val="9"/>
            <color indexed="81"/>
            <rFont val="Tahoma"/>
            <family val="2"/>
          </rPr>
          <t>EJEMPLO:</t>
        </r>
        <r>
          <rPr>
            <sz val="9"/>
            <color indexed="81"/>
            <rFont val="Tahoma"/>
            <family val="2"/>
          </rPr>
          <t xml:space="preserve"> El profesional verifica la cuenta contra el aplicativo contable</t>
        </r>
      </text>
    </comment>
    <comment ref="U7" authorId="0" shapeId="0" xr:uid="{00000000-0006-0000-0000-000009000000}">
      <text>
        <r>
          <rPr>
            <i/>
            <sz val="9"/>
            <color indexed="81"/>
            <rFont val="Tahoma"/>
            <family val="2"/>
          </rPr>
          <t xml:space="preserve">• Preventivo: </t>
        </r>
        <r>
          <rPr>
            <sz val="9"/>
            <color indexed="81"/>
            <rFont val="Tahoma"/>
            <family val="2"/>
          </rPr>
          <t xml:space="preserve">acción y/o mecanismo ejecutado antes que se realice la actividad originadora del riesgo, que busca establecer condiciones que aseguren el resultado final esperado. En general estos controles actúan sobre las causas del riesgo.
• </t>
        </r>
        <r>
          <rPr>
            <i/>
            <sz val="9"/>
            <color indexed="81"/>
            <rFont val="Tahoma"/>
            <family val="2"/>
          </rPr>
          <t>Detectivo:</t>
        </r>
        <r>
          <rPr>
            <sz val="9"/>
            <color indexed="81"/>
            <rFont val="Tahoma"/>
            <family val="2"/>
          </rPr>
          <t xml:space="preserve"> acción y/o mecanismo ejecutado que permite detectar el riesgo durante la ejecución del proceso y puede disminuir la materialización de dicho riesgo. Estos controles detectan el riesgo pero genera reprocesos.
</t>
        </r>
        <r>
          <rPr>
            <i/>
            <sz val="9"/>
            <color indexed="81"/>
            <rFont val="Tahoma"/>
            <family val="2"/>
          </rPr>
          <t xml:space="preserve">• Correctivo: </t>
        </r>
        <r>
          <rPr>
            <sz val="9"/>
            <color indexed="81"/>
            <rFont val="Tahoma"/>
            <family val="2"/>
          </rPr>
          <t xml:space="preserve">Acción que se ejecuta después de que se materializa el riesgo y en la mayoría de ocasiones permiten reducir el impacto de dicho riesgo.
</t>
        </r>
      </text>
    </comment>
    <comment ref="V7" authorId="0" shapeId="0" xr:uid="{00000000-0006-0000-0000-00000A000000}">
      <text>
        <r>
          <rPr>
            <i/>
            <sz val="9"/>
            <color indexed="81"/>
            <rFont val="Tahoma"/>
            <family val="2"/>
          </rPr>
          <t>Automatizado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i/>
            <sz val="9"/>
            <color indexed="81"/>
            <rFont val="Tahoma"/>
            <family val="2"/>
          </rPr>
          <t xml:space="preserve">• Manual: </t>
        </r>
        <r>
          <rPr>
            <sz val="9"/>
            <color indexed="81"/>
            <rFont val="Tahoma"/>
            <family val="2"/>
          </rPr>
          <t xml:space="preserve">controles que son ejecutados por una persona.
</t>
        </r>
      </text>
    </comment>
    <comment ref="W7" authorId="0" shapeId="0" xr:uid="{00000000-0006-0000-0000-00000B000000}">
      <text>
        <r>
          <rPr>
            <i/>
            <sz val="9"/>
            <color indexed="81"/>
            <rFont val="Tahoma"/>
            <family val="2"/>
          </rPr>
          <t>Documentado:</t>
        </r>
        <r>
          <rPr>
            <sz val="9"/>
            <color indexed="81"/>
            <rFont val="Tahoma"/>
            <family val="2"/>
          </rPr>
          <t xml:space="preserve"> identifica los controles que están documentados en el proceso, ya sea en manuales, procedimientos, flujogramas o cualquier otro documento propio del proceso.
</t>
        </r>
        <r>
          <rPr>
            <i/>
            <sz val="9"/>
            <color indexed="81"/>
            <rFont val="Tahoma"/>
            <family val="2"/>
          </rPr>
          <t xml:space="preserve">• Sin documentar: </t>
        </r>
        <r>
          <rPr>
            <sz val="9"/>
            <color indexed="81"/>
            <rFont val="Tahoma"/>
            <family val="2"/>
          </rPr>
          <t xml:space="preserve">identifica a los controles que pese a que se ejecutan en
</t>
        </r>
      </text>
    </comment>
    <comment ref="X7" authorId="0" shapeId="0" xr:uid="{00000000-0006-0000-0000-00000C000000}">
      <text>
        <r>
          <rPr>
            <i/>
            <sz val="9"/>
            <color indexed="81"/>
            <rFont val="Tahoma"/>
            <family val="2"/>
          </rPr>
          <t>Registro sustancial:</t>
        </r>
        <r>
          <rPr>
            <sz val="9"/>
            <color indexed="81"/>
            <rFont val="Tahoma"/>
            <family val="2"/>
          </rPr>
          <t xml:space="preserve"> corresponde a la evidencia de la ejecución del control, que es verificable y no manipulable por parte del usuario. Ejemplo: Log de auditoria de un sistema, cartas con firma mecánica, firmas digitales, actas de Juan o Comités, firma de asistencia a capacitaciones.
</t>
        </r>
        <r>
          <rPr>
            <i/>
            <sz val="9"/>
            <color indexed="81"/>
            <rFont val="Tahoma"/>
            <family val="2"/>
          </rPr>
          <t>• Registro material:</t>
        </r>
        <r>
          <rPr>
            <sz val="9"/>
            <color indexed="81"/>
            <rFont val="Tahoma"/>
            <family val="2"/>
          </rPr>
          <t xml:space="preserve"> corresponde a la evidencia de la ejecución del control, que es verificable pero podría ser manipulable por parte del usuario. Ejemplo: correos electrónicos, vistos buenos y documentos electrónicos sin seguridad.
</t>
        </r>
        <r>
          <rPr>
            <i/>
            <sz val="9"/>
            <color indexed="81"/>
            <rFont val="Tahoma"/>
            <family val="2"/>
          </rPr>
          <t>• Sin registro:</t>
        </r>
        <r>
          <rPr>
            <sz val="9"/>
            <color indexed="81"/>
            <rFont val="Tahoma"/>
            <family val="2"/>
          </rPr>
          <t xml:space="preserve"> son aquellos controles que se ejecutan, pero al validar algún tipo de evidencia de su ejecución no es posible determinarla.
</t>
        </r>
      </text>
    </comment>
    <comment ref="Y7" authorId="0" shapeId="0" xr:uid="{00000000-0006-0000-0000-00000D000000}">
      <text>
        <r>
          <rPr>
            <i/>
            <sz val="9"/>
            <color indexed="81"/>
            <rFont val="Tahoma"/>
            <family val="2"/>
          </rPr>
          <t xml:space="preserve">Continuo: </t>
        </r>
        <r>
          <rPr>
            <sz val="9"/>
            <color indexed="81"/>
            <rFont val="Tahoma"/>
            <family val="2"/>
          </rPr>
          <t xml:space="preserve">este atributo identifica a los controles que se ejecutan siempre que se realiza la actividad originadora del riesgo.
</t>
        </r>
        <r>
          <rPr>
            <i/>
            <sz val="9"/>
            <color indexed="81"/>
            <rFont val="Tahoma"/>
            <family val="2"/>
          </rPr>
          <t>• Aleatorio:</t>
        </r>
        <r>
          <rPr>
            <sz val="9"/>
            <color indexed="81"/>
            <rFont val="Tahoma"/>
            <family val="2"/>
          </rPr>
          <t xml:space="preserve"> este atributo identifica a los controles que no siempre se ejecutan cuando se realiza la actividad originadora del riesgo.
</t>
        </r>
      </text>
    </comment>
    <comment ref="AK7" authorId="0" shapeId="0" xr:uid="{00000000-0006-0000-0000-00000E000000}">
      <text>
        <r>
          <rPr>
            <b/>
            <i/>
            <sz val="9"/>
            <color indexed="81"/>
            <rFont val="Tahoma"/>
            <family val="2"/>
          </rPr>
          <t>Reducir</t>
        </r>
        <r>
          <rPr>
            <sz val="9"/>
            <color indexed="81"/>
            <rFont val="Tahoma"/>
            <family val="2"/>
          </rPr>
          <t xml:space="preserve">
Después de realizar un análisis y considerar que el nivel de riesgo es alto, se determina tratarlo mediante transferencia o mitigación del mismo.
</t>
        </r>
        <r>
          <rPr>
            <b/>
            <i/>
            <sz val="9"/>
            <color indexed="81"/>
            <rFont val="Tahoma"/>
            <family val="2"/>
          </rPr>
          <t>Aceptar</t>
        </r>
        <r>
          <rPr>
            <sz val="9"/>
            <color indexed="81"/>
            <rFont val="Tahoma"/>
            <family val="2"/>
          </rPr>
          <t xml:space="preserve">
Después de realizar un análisis y considerar los niveles de riesgo se determina asumir el mismo conociendo los efectos de su posible materialización.
</t>
        </r>
        <r>
          <rPr>
            <b/>
            <i/>
            <sz val="9"/>
            <color indexed="81"/>
            <rFont val="Tahoma"/>
            <family val="2"/>
          </rPr>
          <t>Evitar</t>
        </r>
        <r>
          <rPr>
            <sz val="9"/>
            <color indexed="81"/>
            <rFont val="Tahoma"/>
            <family val="2"/>
          </rPr>
          <t xml:space="preserve">
Después de realizar un análisis y considerar que el nivel de riesgo es demasiado alto, se determina NO asumir la actividad que genera este riesgo.</t>
        </r>
      </text>
    </comment>
  </commentList>
</comments>
</file>

<file path=xl/sharedStrings.xml><?xml version="1.0" encoding="utf-8"?>
<sst xmlns="http://schemas.openxmlformats.org/spreadsheetml/2006/main" count="334" uniqueCount="256">
  <si>
    <t xml:space="preserve">Proceso/
Subproceso </t>
  </si>
  <si>
    <t>Servicio al Ciudadano</t>
  </si>
  <si>
    <t>Gestión Documental</t>
  </si>
  <si>
    <t>Gestión Talento Humano</t>
  </si>
  <si>
    <t>Gestión Financiera</t>
  </si>
  <si>
    <t>Gestión Contractual</t>
  </si>
  <si>
    <t>Impacto</t>
  </si>
  <si>
    <t>Factor de Riesgo</t>
  </si>
  <si>
    <t xml:space="preserve">Probabilidad Inherente </t>
  </si>
  <si>
    <t>Impacto Inherente</t>
  </si>
  <si>
    <t>Nivel de Severidad Riesgo Inherente</t>
  </si>
  <si>
    <t>Descripción</t>
  </si>
  <si>
    <t>Tipo de Control</t>
  </si>
  <si>
    <t>Evidencia</t>
  </si>
  <si>
    <t>Frecuencia</t>
  </si>
  <si>
    <t xml:space="preserve">Probabilidad Residual </t>
  </si>
  <si>
    <t>Nivel de Severidad Riesgo Residual</t>
  </si>
  <si>
    <t>Tratamiento</t>
  </si>
  <si>
    <t>Causa Inmediata</t>
  </si>
  <si>
    <t>Probabilidad</t>
  </si>
  <si>
    <t>Catastrófico</t>
  </si>
  <si>
    <t>Alto</t>
  </si>
  <si>
    <t>Moderado</t>
  </si>
  <si>
    <t>Leve</t>
  </si>
  <si>
    <t>Bajo</t>
  </si>
  <si>
    <t>Extremo</t>
  </si>
  <si>
    <t>60% 
Moderado</t>
  </si>
  <si>
    <t>Descripción del control</t>
  </si>
  <si>
    <t>Recurso Humano</t>
  </si>
  <si>
    <t>Procesos</t>
  </si>
  <si>
    <t>Tecnología</t>
  </si>
  <si>
    <t>Infraestructura</t>
  </si>
  <si>
    <t xml:space="preserve"> Eventos externos (Terceros)</t>
  </si>
  <si>
    <t xml:space="preserve">Redacción del riesgo </t>
  </si>
  <si>
    <t>Afectación del control</t>
  </si>
  <si>
    <t>Preventivo</t>
  </si>
  <si>
    <t>Detectivo</t>
  </si>
  <si>
    <t>Correctivo</t>
  </si>
  <si>
    <t>Manual</t>
  </si>
  <si>
    <t>Automatizado</t>
  </si>
  <si>
    <t>Documentado</t>
  </si>
  <si>
    <t>Sin Documentar</t>
  </si>
  <si>
    <t>Sin registro</t>
  </si>
  <si>
    <t>Continuo</t>
  </si>
  <si>
    <t>Aleatorio</t>
  </si>
  <si>
    <t>Aceptar</t>
  </si>
  <si>
    <t>Evitar</t>
  </si>
  <si>
    <t>Reducir - Transferencia</t>
  </si>
  <si>
    <t>Reducir - Mitigación</t>
  </si>
  <si>
    <t># Riesgo</t>
  </si>
  <si>
    <t>PROBABILIDAD</t>
  </si>
  <si>
    <t>Nivel</t>
  </si>
  <si>
    <t>Muy Alta</t>
  </si>
  <si>
    <t>Alta</t>
  </si>
  <si>
    <t>Baja</t>
  </si>
  <si>
    <t>Muy Baja</t>
  </si>
  <si>
    <t>IMPACTO</t>
  </si>
  <si>
    <t>Descripción Reputacional</t>
  </si>
  <si>
    <t>Mayor</t>
  </si>
  <si>
    <t>80% 
Mayor</t>
  </si>
  <si>
    <t>100% 
Catastrófico</t>
  </si>
  <si>
    <t>100% 
Muy Alta</t>
  </si>
  <si>
    <t>80% 
Alta</t>
  </si>
  <si>
    <t>40% 
Baja</t>
  </si>
  <si>
    <t>20% 
Muy Baja</t>
  </si>
  <si>
    <t>% Probabilidad</t>
  </si>
  <si>
    <t>% Impacto</t>
  </si>
  <si>
    <t>Muy baja</t>
  </si>
  <si>
    <t>Calculo Probabilidad</t>
  </si>
  <si>
    <t>Impacto Residual</t>
  </si>
  <si>
    <t>Calculo Impacto</t>
  </si>
  <si>
    <t>% Probabilidad Tipo</t>
  </si>
  <si>
    <t>Calculo Probabilidad 1</t>
  </si>
  <si>
    <t>Calculo Impacto 1</t>
  </si>
  <si>
    <t>Plan de Acción</t>
  </si>
  <si>
    <t>Objetivo</t>
  </si>
  <si>
    <t>Clasificación del Riesgo</t>
  </si>
  <si>
    <t>Clasificación
 del Riesgo</t>
  </si>
  <si>
    <t>Comentario</t>
  </si>
  <si>
    <t>Corrupción</t>
  </si>
  <si>
    <t>Daño Antijurídico</t>
  </si>
  <si>
    <t>Falencia administrativa que ocasiona litigiosidad y puede ser tanto una acción como una omisión de la Entidad en desarrollo de sus actividades</t>
  </si>
  <si>
    <t>Daños a activos físicos</t>
  </si>
  <si>
    <t>Pérdidas por daños o extravíos de los activos físicos por desastres naturales y otros eventos</t>
  </si>
  <si>
    <t>Ejecución y administración de procesos</t>
  </si>
  <si>
    <t>Pérdidas derivadas de errores en la ejecución y administración de los procesos</t>
  </si>
  <si>
    <t>Fallas tecnológicas</t>
  </si>
  <si>
    <t>Pérdidas derivadas por fallas en hardware software, telecomunicaciones o interrupción en los servicios básicos</t>
  </si>
  <si>
    <t>Fraude Externo</t>
  </si>
  <si>
    <t>Pérdidas debidas a actos de fraude, apropiación indebida o incumplimiento de leyes por un externo</t>
  </si>
  <si>
    <t>Fraude Interno</t>
  </si>
  <si>
    <t>Pérdidas debido a actos de fraude, actuaciones irregulares, comisión de hechos delictivos, infidelidades, abuso de confianza apropiación indebida o incumplimiento de regulaciones, legales o internas de la Entidad</t>
  </si>
  <si>
    <t>Grupos de Valor, Productos o servicios y prácticas de la Entidad</t>
  </si>
  <si>
    <t>Fallas negligentes o involuntarias de las obligaciones frente a los Grupos de Valor y que impiden satisfacer una obligación profesional frente a estos</t>
  </si>
  <si>
    <t>Relaciones 
Laborales</t>
  </si>
  <si>
    <t>Pérdidas que surgen de acciones contrarias a las leyes o acuerdos de empleos, salud o seguridad, del pago de demandas por daños personales o de discriminación</t>
  </si>
  <si>
    <t>Pérdida económica superior a 1500 SMLMV</t>
  </si>
  <si>
    <t>Deterioro de imagen con efecto publicitario sostenido a nivel Internacional</t>
  </si>
  <si>
    <t>Pérdida económica de 319 hasta 1500 SMLMV</t>
  </si>
  <si>
    <t>Deterioro de imagen con efecto publicitario sostenido a nivel Nacional o Territorial</t>
  </si>
  <si>
    <t>Pérdida económica de 21 hasta 318 SMLMV</t>
  </si>
  <si>
    <t>Deterioro de imagen con efecto publicitario sostenido a nivel Local o Sectores Administrativos</t>
  </si>
  <si>
    <t>Pérdida económica de 11 hasta 20 SMLMV</t>
  </si>
  <si>
    <t xml:space="preserve">De conocimiento general de la entidad a nivel interno, Dirección General, Comités Y Proveedores </t>
  </si>
  <si>
    <t>Pérdida económica hasta 10 SMLMV</t>
  </si>
  <si>
    <t>Solo de conocimiento de algunos funcionarios</t>
  </si>
  <si>
    <t>Documentación</t>
  </si>
  <si>
    <t>% Impacto Tipo</t>
  </si>
  <si>
    <t>Posibilidad de pérdida económica</t>
  </si>
  <si>
    <t>Posibilidad de pérdida económica y reputacional</t>
  </si>
  <si>
    <t>Posibilidad de pérdida reputacional</t>
  </si>
  <si>
    <t>Frecuencia de la Actividad</t>
  </si>
  <si>
    <t>Media</t>
  </si>
  <si>
    <t>Menor</t>
  </si>
  <si>
    <t>Descripción Económica o Presupuestal</t>
  </si>
  <si>
    <t>Con registro</t>
  </si>
  <si>
    <t>Implementación</t>
  </si>
  <si>
    <t>% Probabilidad Implementación</t>
  </si>
  <si>
    <t>% Impacto Implementación</t>
  </si>
  <si>
    <t>60% 
Media</t>
  </si>
  <si>
    <t>20% 
Leve</t>
  </si>
  <si>
    <t>40% 
Menor</t>
  </si>
  <si>
    <t>Comentario Tratamiento</t>
  </si>
  <si>
    <t>Fecha Inicio</t>
  </si>
  <si>
    <t>Fecha Fin</t>
  </si>
  <si>
    <t>Fecha Seguimiento</t>
  </si>
  <si>
    <t>Responsable</t>
  </si>
  <si>
    <t>Gestión de la Información</t>
  </si>
  <si>
    <t>Prevención de hechos victimizantes</t>
  </si>
  <si>
    <t>Registro y Valoración</t>
  </si>
  <si>
    <t>Gestión para la asistencia</t>
  </si>
  <si>
    <t>Reparación Integral</t>
  </si>
  <si>
    <t>Participación y visibilización</t>
  </si>
  <si>
    <t>Gestión Jurídica</t>
  </si>
  <si>
    <t>Gestión Administrativa</t>
  </si>
  <si>
    <t>Control Interno Disciplinario</t>
  </si>
  <si>
    <t>Evaluación Independiente</t>
  </si>
  <si>
    <t>Dirección Territorial Urabá</t>
  </si>
  <si>
    <t>Dirección Territorial Sucre</t>
  </si>
  <si>
    <t>Dirección Territorial Magdalena</t>
  </si>
  <si>
    <t>Dirección Territorial Cauca</t>
  </si>
  <si>
    <t>Dirección Territorial Córdoba</t>
  </si>
  <si>
    <t>Dirección Territorial Valle</t>
  </si>
  <si>
    <t>Dirección Territorial Central</t>
  </si>
  <si>
    <t>Dirección Territorial Antioquia</t>
  </si>
  <si>
    <t>Dirección Territorial Putumayo</t>
  </si>
  <si>
    <t>Dirección Territorial Cesar y Guajira</t>
  </si>
  <si>
    <t>Dirección Territorial Magdalena Medio</t>
  </si>
  <si>
    <t>Dirección Territorial Meta y Llanos Orientales</t>
  </si>
  <si>
    <t>Dirección Territorial Nariño</t>
  </si>
  <si>
    <t>Dirección Territorial Atlántico</t>
  </si>
  <si>
    <t>Dirección Territorial Chocó</t>
  </si>
  <si>
    <t>Dirección Territorial Santander</t>
  </si>
  <si>
    <t>Dirección Territorial Eje Cafetero</t>
  </si>
  <si>
    <t>Dirección Territorial Bolívar y San Andrés</t>
  </si>
  <si>
    <t>Dirección Territorial Caquetá-Huila</t>
  </si>
  <si>
    <t>Dirección Territorial Norte de Santander Arauca</t>
  </si>
  <si>
    <t>Direccionamiento Estratégico</t>
  </si>
  <si>
    <t>Comunicación Estratégica</t>
  </si>
  <si>
    <t>Gestión Interinstitucional</t>
  </si>
  <si>
    <t>Adelantar acciones necesarias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que contribuyen a la reconstrucción del tejido social y goce efectivo de los derechos de las víctimas.</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</si>
  <si>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</si>
  <si>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Brindar acompañamiento a todas las dependencias y divulgar a través de los diferentes medios de comunicación tanto internos como externos la información institucional y de interés, hacia las diferentes partes interesadas, contribuyendo a la imagen institucional y la difusión de la gestión.</t>
  </si>
  <si>
    <t>Apoyar a las entidades territoriales para que, en el marco de la prevención urgente, fortalezcan la capacidad de respuesta humanitaria y mitiguen los impactos de la violencia asociada al conflicto armado, de acuerdo con sus particularidades poblacionales y territoriales, a partir de las siguientes acciones: identificación y verificación de riesgos de violaciones a los derechos humanos o infracciones al Derecho Internacional Humanitario, alistamiento para la atención de emergencias a través de la asistencia técnica para la actualización de Planes de Contingencia, coordinación y seguimiento de la atención de emergencias, participación en espacios de coordinación interinstitucional para la prevención y la protección, implementación de mecanismos de apoyo subsidiario en ayuda y atención humanitaria inmediata y mecanismos de apoyo en concurrencia.</t>
  </si>
  <si>
    <t>Definir lineamientos generales y la planeación estratégica para la implementación de la política de atención, asistencia y reparación integral a las víctimas colombianas o extranjeras que se encuentren en el territorio nacional o en el exterior, mediante la estructura de operación, y esquemas de cooperación con actores oficiales y no oficiales de la cooperación tanto nacionales como internacionales; así como, el seguimiento al mejoramiento continuo de la gestión institucional con el fin de garantizar el umplimiento de la misión de la Unidad.</t>
  </si>
  <si>
    <t>Definir los medios, instrumentos, mecanismos mediante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generar insumos para el análisis de información y la gestión del conocimiento y actualizar la información en el RUV con el fin que las victimas tengan acceso a las medidas de asistencia, atención y reparación establecidos en la ley.</t>
  </si>
  <si>
    <t>Brindar atención y orientación a través de los canales presencial,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t>
  </si>
  <si>
    <t>Determinar la entrega o no de la atención y ayuda humanitaria a través de la identificación de necesidades y capacidades en medidas de asistencia y el cumplimiento de requisitos vigentes, con el fin de dar cumplimiento a la normatividad vigente.</t>
  </si>
  <si>
    <t>Contribuir con la reparación integral a la población víctima del conflicto armado en Colombia y con enfoque diferencial para la construcción de paz.</t>
  </si>
  <si>
    <t>Promover la participación de las víctimas para lograr su incidencia en la política pública, generando lineamientos, espacios, estrategias y su fortalecimiento.</t>
  </si>
  <si>
    <t>Asesorar jurídicamente a la Unidad para las Victimas en las actuaciones administrativas de los procesos, representar judicial y extrajudicialmente, mediante la aplicación de la normatividad vigente con el fin de velar por los intereses de la unidad, previniendo el daño antijurídico y brindando la seguridad jurídica a la Entidad, garantizando el cumplimiento a las normas constitucionales y legales vigentes</t>
  </si>
  <si>
    <t>Coordinar, administrar, controlar y hacer seguimiento al registro de las operaciones relacionadas con la ejecución del presupuesto, para el cumplimiento normativo del resultado del ejercicio financiero y contable.</t>
  </si>
  <si>
    <t>El Grupo de Gestión Contractual, establece lineamientos para la estructuración de los procesos contractuales y planeación contractual, previo a la identificación e inicio de cada uno de los procedimientos según la modalidad contractual, aplicado a la totalidad de las áreas conforme a sus necesidades en el plan anual de adquisiciones, con el fin de cumplir la misionalidad de la Unidad.</t>
  </si>
  <si>
    <t>Planear, organizar y controlar el flujo de la información y documentación producida y recibida en virtud de las funciones desarrolladas por la Unidad, desde su origen hasta su disposición final, garantizando la preservación y conservación del patrimonio documental de la entidad; de igual forma facilitar su uso, trato y disposición final en cumplimiento de normas establecidas por la entidad y por el AGN como ente rector de la política Archivística colombiana.</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</si>
  <si>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</si>
  <si>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Garantizar la gestión de los servicios administrativos, con una adecuada administración de los bienes de las dependencias de la entidad a nivel central y territorial, por medio de la definición de directrices y la contratación de servicios, para garantizar el desarrollo y funcionamiento de la UARIV.</t>
  </si>
  <si>
    <t>Medir y evaluar la eficiencia y eficacia de los controles de los procesos, utilizando las normas de auditoría generalmente aceptadas, seleccionando indicadores de desempeño e informes de gestión para el cumplimiento de las metas u objetivos previstos</t>
  </si>
  <si>
    <t>La actividad se realiza máximo 12 veces por año</t>
  </si>
  <si>
    <t>La actividad se realiza entre 13 y 365 veces al año</t>
  </si>
  <si>
    <t>La actividad se realiza entre 366 y  1500 veces al año</t>
  </si>
  <si>
    <t>La actividad se realiza entre 1501 a 3000 veces al año</t>
  </si>
  <si>
    <t>La actividad se realiza más de 3000 veces al año</t>
  </si>
  <si>
    <t>N</t>
  </si>
  <si>
    <t>Pregunta
Si el riesgo se materializa podria?</t>
  </si>
  <si>
    <t>Respuesta</t>
  </si>
  <si>
    <t>Si</t>
  </si>
  <si>
    <t>No</t>
  </si>
  <si>
    <t>¿Afectar al grupo de funcionarios del proceso?</t>
  </si>
  <si>
    <t>¿Afectar el cumplimiento de metas y objetivos de la dependencia ?</t>
  </si>
  <si>
    <t>¿Afectar el cumplimiento de misión de la Entidad ?</t>
  </si>
  <si>
    <t>¿Afectar el cumplimiento de misión del sector al cual pertenece la Entidad ?</t>
  </si>
  <si>
    <t>¿Generar perdida de confianza de la Entidad, afectando su reputación?</t>
  </si>
  <si>
    <t>¿Generar perdida de recursos económicos?</t>
  </si>
  <si>
    <t>¿Afectar la generación de los productos o la prestación de servicios?</t>
  </si>
  <si>
    <t>¿Dar lugar al detrimento de calidad de vida de la comunidad por la perdida del bien o servicios o los recursos públicos?</t>
  </si>
  <si>
    <t>¿Generar perdida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</si>
  <si>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</si>
  <si>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</si>
  <si>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</si>
  <si>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</si>
  <si>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</si>
  <si>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perdida de credibilidad del sector?</t>
  </si>
  <si>
    <t>¿Ocasionar lesiones físicas o perdida de vidas humanas ?</t>
  </si>
  <si>
    <t>¿Afectar la imagen regional?</t>
  </si>
  <si>
    <t>¿Afectar la imagen nacional?</t>
  </si>
  <si>
    <t>¿Generar daño ambiental?</t>
  </si>
  <si>
    <t xml:space="preserve">Respuestas Afirmativas  </t>
  </si>
  <si>
    <t>Afectación parcial al proceso y a la dependencia</t>
  </si>
  <si>
    <t>Genera medianas consecuencias para la entidad.</t>
  </si>
  <si>
    <t>1 – 5</t>
  </si>
  <si>
    <t>Impacto negativo de la Entidad</t>
  </si>
  <si>
    <t>Genera altas consecuencias para la entidad.</t>
  </si>
  <si>
    <t>Consecuencias desastrosas sobre el sector</t>
  </si>
  <si>
    <t>Genera consecuencias desastrosas para la entidad.</t>
  </si>
  <si>
    <r>
      <t>12</t>
    </r>
    <r>
      <rPr>
        <sz val="7"/>
        <color theme="1"/>
        <rFont val="Times New Roman"/>
        <family val="1"/>
      </rPr>
      <t xml:space="preserve">   </t>
    </r>
    <r>
      <rPr>
        <sz val="10"/>
        <color theme="1"/>
        <rFont val="Verdana"/>
        <family val="2"/>
      </rPr>
      <t>- 19</t>
    </r>
  </si>
  <si>
    <t>6 - 11</t>
  </si>
  <si>
    <t>Actividad</t>
  </si>
  <si>
    <t>Tipología del Riesgo</t>
  </si>
  <si>
    <t>Gestión</t>
  </si>
  <si>
    <t>Seguridad Información/Digital</t>
  </si>
  <si>
    <t>Ambiental</t>
  </si>
  <si>
    <t>Segurida, Salud en el Trabajo</t>
  </si>
  <si>
    <t>Emergencias, Crisis, Seguridad de las personas</t>
  </si>
  <si>
    <t>Activos de Información</t>
  </si>
  <si>
    <t>Objetivo del Proceso</t>
  </si>
  <si>
    <t xml:space="preserve">FORMATO PARA EL LEVANTAMIENTO DEL MAPA DE RIESGOS </t>
  </si>
  <si>
    <t>Código:100.01.15-2</t>
  </si>
  <si>
    <t>Paginas</t>
  </si>
  <si>
    <t>DIRECCIONAMIENTO ESTRATEGICO</t>
  </si>
  <si>
    <t>PROCEDIMIENTO DE ADMINISTRACIÓN DE RIESGOS</t>
  </si>
  <si>
    <t>Proceso / Dirección Territorial / Dueño del Riesgo</t>
  </si>
  <si>
    <t xml:space="preserve">Adelantar las acciones disciplinarias que permitan determinar la responsabilidad de los servidores y ex servidores
públicos de la Unidad, en la incursión de conductas que presuntamente constituyan una falta disciplinaria, así
como implementar estrategias de prevención y sensibilización frente a conductas disciplinariamente relevantes.
</t>
  </si>
  <si>
    <t>Versión</t>
  </si>
  <si>
    <t>Fecha de Cambio</t>
  </si>
  <si>
    <t>Descripción de la modificación</t>
  </si>
  <si>
    <t>V1</t>
  </si>
  <si>
    <t>Creación</t>
  </si>
  <si>
    <t>V2</t>
  </si>
  <si>
    <t>Se ajusta a la Nueva metodologia de riesgo de la UARIV</t>
  </si>
  <si>
    <t>V3</t>
  </si>
  <si>
    <t>V4</t>
  </si>
  <si>
    <t>V5</t>
  </si>
  <si>
    <t>Se ajusta a la Nueva metodologia de riesgo de la UARIV, Se ajusta logo, calificacion de controles y tablas de probabilidad e impacto</t>
  </si>
  <si>
    <t>V6</t>
  </si>
  <si>
    <t>Se ajusta a la Nueva metodologia de riesgo de la UARIV, se ajustan tablas de probabilidad e impacto</t>
  </si>
  <si>
    <t>V7</t>
  </si>
  <si>
    <t xml:space="preserve">Se ajusta de acuerdo a los nuevos lineamientos del DAFP </t>
  </si>
  <si>
    <r>
      <rPr>
        <b/>
        <sz val="9"/>
        <color rgb="FFFF0000"/>
        <rFont val="Verdana"/>
        <family val="2"/>
      </rPr>
      <t>Nota:</t>
    </r>
    <r>
      <rPr>
        <sz val="9"/>
        <color rgb="FFFF0000"/>
        <rFont val="Verdana"/>
        <family val="2"/>
      </rPr>
      <t xml:space="preserve"> Se debe registrar el control de cambios,pero esta hoja no se publica.</t>
    </r>
  </si>
  <si>
    <t>V8</t>
  </si>
  <si>
    <t>Se ajusta a la Nueva metodologia de riesgo de la UARIV, se ajustan redacción del riesgos, tablas y valoración de probabilidad e impacto riesgos inherente, valoración controles</t>
  </si>
  <si>
    <t>Causa Raiz</t>
  </si>
  <si>
    <t>Versión: 09</t>
  </si>
  <si>
    <t>V9</t>
  </si>
  <si>
    <t>Fecha: 23/11/2021</t>
  </si>
  <si>
    <t xml:space="preserve">Fecha Actualización de los Registros: </t>
  </si>
  <si>
    <t>Se agrega el campo Fecha de Actualización de los registros para identificar la ultima actualización de la información allí consignada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</si>
</sst>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b/>
      <sz val="11"/>
      <color theme="1"/>
      <name val="Calibri"/>
      <family val="2"/>
      <scheme val="minor"/>
    </font>
    <font>
      <b/>
      <sz val="10"/>
      <color theme="6" tint="-0.249977111117893"/>
      <name val="Calibri Light"/>
      <family val="2"/>
    </font>
    <font>
      <b/>
      <sz val="20"/>
      <color theme="1"/>
      <name val="Calibri"/>
      <family val="2"/>
      <scheme val="minor"/>
    </font>
    <font>
      <b/>
      <sz val="12"/>
      <color rgb="FF333333"/>
      <name val="Frutiger"/>
    </font>
    <font>
      <sz val="12"/>
      <color rgb="FF333333"/>
      <name val="Frutiger"/>
    </font>
    <font>
      <sz val="12"/>
      <color theme="1"/>
      <name val="Calibri"/>
      <family val="2"/>
      <scheme val="minor"/>
    </font>
    <font>
      <sz val="9"/>
      <color indexed="81"/>
      <name val="Tahoma"/>
      <family val="2"/>
    </font>
    <font>
      <b/>
      <sz val="9"/>
      <color indexed="81"/>
      <name val="Tahoma"/>
      <family val="2"/>
    </font>
    <font>
      <i/>
      <sz val="9"/>
      <color indexed="81"/>
      <name val="Tahoma"/>
      <family val="2"/>
    </font>
    <font>
      <u/>
      <sz val="11"/>
      <color theme="10"/>
      <name val="Calibri"/>
      <family val="2"/>
      <scheme val="minor"/>
    </font>
    <font>
      <b/>
      <i/>
      <sz val="9"/>
      <color indexed="81"/>
      <name val="Tahoma"/>
      <family val="2"/>
    </font>
    <font>
      <b/>
      <sz val="14"/>
      <color rgb="FF3366CC"/>
      <name val="Calibri"/>
      <family val="2"/>
      <scheme val="minor"/>
    </font>
    <font>
      <b/>
      <sz val="14"/>
      <color theme="1"/>
      <name val="Calibri"/>
      <family val="2"/>
      <scheme val="minor"/>
    </font>
    <font>
      <b/>
      <sz val="14"/>
      <color rgb="FF000000"/>
      <name val="Arial"/>
      <family val="2"/>
    </font>
    <font>
      <sz val="14"/>
      <color rgb="FF000000"/>
      <name val="Arial"/>
      <family val="2"/>
    </font>
    <font>
      <sz val="11"/>
      <color theme="1"/>
      <name val="Calibri"/>
      <family val="2"/>
      <scheme val="minor"/>
    </font>
    <font>
      <u/>
      <sz val="11"/>
      <color rgb="FF0070C0"/>
      <name val="Calibri"/>
      <family val="2"/>
      <scheme val="minor"/>
    </font>
    <font>
      <sz val="10"/>
      <name val="Arial"/>
      <family val="2"/>
    </font>
    <font>
      <b/>
      <sz val="12"/>
      <color rgb="FF3366CC"/>
      <name val="Calibri"/>
      <family val="2"/>
      <scheme val="minor"/>
    </font>
    <font>
      <sz val="10"/>
      <color theme="1"/>
      <name val="Calibri"/>
      <family val="2"/>
      <scheme val="minor"/>
    </font>
    <font>
      <sz val="10"/>
      <color theme="1"/>
      <name val="Verdana"/>
      <family val="2"/>
    </font>
    <font>
      <b/>
      <sz val="10"/>
      <color theme="1"/>
      <name val="Verdana"/>
      <family val="2"/>
    </font>
    <font>
      <sz val="7"/>
      <color theme="1"/>
      <name val="Times New Roman"/>
      <family val="1"/>
    </font>
    <font>
      <b/>
      <sz val="20"/>
      <color theme="0"/>
      <name val="Calibri"/>
      <family val="2"/>
      <scheme val="minor"/>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6699FF"/>
        <bgColor indexed="64"/>
      </patternFill>
    </fill>
    <fill>
      <patternFill patternType="solid">
        <fgColor theme="2"/>
        <bgColor indexed="64"/>
      </patternFill>
    </fill>
    <fill>
      <patternFill patternType="solid">
        <fgColor rgb="FFF79646"/>
        <bgColor indexed="64"/>
      </patternFill>
    </fill>
    <fill>
      <patternFill patternType="solid">
        <fgColor rgb="FF3366CC"/>
        <bgColor indexed="64"/>
      </patternFill>
    </fill>
  </fills>
  <borders count="3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style="dotted">
        <color rgb="FF375623"/>
      </right>
      <top/>
      <bottom style="dotted">
        <color rgb="FF375623"/>
      </bottom>
      <diagonal/>
    </border>
    <border>
      <left style="hair">
        <color indexed="64"/>
      </left>
      <right style="hair">
        <color indexed="64"/>
      </right>
      <top/>
      <bottom/>
      <diagonal/>
    </border>
    <border>
      <left/>
      <right style="dotted">
        <color rgb="FF375623"/>
      </right>
      <top/>
      <bottom/>
      <diagonal/>
    </border>
    <border>
      <left style="hair">
        <color theme="9"/>
      </left>
      <right style="hair">
        <color theme="9"/>
      </right>
      <top style="hair">
        <color theme="9"/>
      </top>
      <bottom style="hair">
        <color theme="9"/>
      </bottom>
      <diagonal/>
    </border>
    <border>
      <left style="hair">
        <color theme="9"/>
      </left>
      <right style="hair">
        <color theme="9"/>
      </right>
      <top style="hair">
        <color theme="9"/>
      </top>
      <bottom/>
      <diagonal/>
    </border>
    <border>
      <left style="hair">
        <color theme="4"/>
      </left>
      <right style="hair">
        <color theme="4"/>
      </right>
      <top style="hair">
        <color theme="4"/>
      </top>
      <bottom style="hair">
        <color theme="4"/>
      </bottom>
      <diagonal/>
    </border>
    <border>
      <left style="hair">
        <color theme="9"/>
      </left>
      <right/>
      <top style="hair">
        <color theme="9"/>
      </top>
      <bottom style="hair">
        <color theme="9"/>
      </bottom>
      <diagonal/>
    </border>
    <border>
      <left/>
      <right/>
      <top style="hair">
        <color theme="9"/>
      </top>
      <bottom style="hair">
        <color theme="9"/>
      </bottom>
      <diagonal/>
    </border>
    <border>
      <left/>
      <right style="hair">
        <color theme="9"/>
      </right>
      <top style="hair">
        <color theme="9"/>
      </top>
      <bottom style="hair">
        <color theme="9"/>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s>
  <cellStyleXfs count="4">
    <xf numFmtId="0" fontId="0" fillId="0" borderId="0"/>
    <xf numFmtId="0" fontId="10" fillId="0" borderId="0" applyNumberFormat="0" applyFill="0" applyBorder="0" applyAlignment="0" applyProtection="0"/>
    <xf numFmtId="0" fontId="18" fillId="0" borderId="0"/>
    <xf numFmtId="0" fontId="25" fillId="0" borderId="0"/>
  </cellStyleXfs>
  <cellXfs count="183">
    <xf numFmtId="0" fontId="0" fillId="0" borderId="0" xfId="0"/>
    <xf numFmtId="0" fontId="0" fillId="2" borderId="0" xfId="0" applyFill="1" applyBorder="1" applyAlignment="1">
      <alignment horizontal="center" vertical="center" wrapText="1"/>
    </xf>
    <xf numFmtId="0" fontId="0" fillId="2" borderId="0" xfId="0" applyFill="1"/>
    <xf numFmtId="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0" xfId="0" applyFill="1" applyAlignment="1">
      <alignment horizontal="center" wrapText="1"/>
    </xf>
    <xf numFmtId="0" fontId="0" fillId="3" borderId="1" xfId="0" applyFill="1" applyBorder="1"/>
    <xf numFmtId="0" fontId="0" fillId="4" borderId="1" xfId="0" applyFill="1" applyBorder="1"/>
    <xf numFmtId="0" fontId="0" fillId="5" borderId="1" xfId="0" applyFill="1" applyBorder="1"/>
    <xf numFmtId="0" fontId="0" fillId="2" borderId="1" xfId="0" applyFill="1" applyBorder="1" applyAlignment="1">
      <alignment vertical="center"/>
    </xf>
    <xf numFmtId="0" fontId="0" fillId="6" borderId="1" xfId="0" applyFill="1" applyBorder="1"/>
    <xf numFmtId="0" fontId="0" fillId="2" borderId="0" xfId="0" applyFill="1" applyBorder="1" applyAlignment="1">
      <alignment horizontal="center"/>
    </xf>
    <xf numFmtId="0" fontId="0" fillId="2" borderId="0" xfId="0" applyFill="1" applyBorder="1"/>
    <xf numFmtId="0" fontId="0" fillId="2" borderId="0" xfId="0" applyFill="1" applyAlignment="1">
      <alignment vertical="center" wrapText="1"/>
    </xf>
    <xf numFmtId="0" fontId="1" fillId="8" borderId="4" xfId="0" applyFont="1" applyFill="1" applyBorder="1" applyAlignment="1">
      <alignment horizontal="center" vertical="center"/>
    </xf>
    <xf numFmtId="0" fontId="10" fillId="8" borderId="4" xfId="1" applyFill="1" applyBorder="1" applyAlignment="1">
      <alignment horizontal="center" vertical="center"/>
    </xf>
    <xf numFmtId="0" fontId="10" fillId="8" borderId="4" xfId="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xf>
    <xf numFmtId="0" fontId="1" fillId="8" borderId="1" xfId="0" applyFont="1" applyFill="1" applyBorder="1" applyAlignment="1">
      <alignment vertical="center"/>
    </xf>
    <xf numFmtId="0" fontId="12" fillId="2" borderId="1" xfId="0" applyFont="1" applyFill="1" applyBorder="1" applyAlignment="1">
      <alignment vertical="center" wrapText="1"/>
    </xf>
    <xf numFmtId="9" fontId="13" fillId="2" borderId="1" xfId="0" applyNumberFormat="1" applyFont="1" applyFill="1" applyBorder="1" applyAlignment="1">
      <alignment horizontal="center" vertical="center"/>
    </xf>
    <xf numFmtId="0" fontId="14" fillId="4"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0" fillId="2" borderId="0" xfId="0" applyFill="1" applyAlignment="1">
      <alignment horizontal="center"/>
    </xf>
    <xf numFmtId="0" fontId="0" fillId="2" borderId="0" xfId="0" applyFill="1" applyBorder="1" applyAlignment="1">
      <alignment vertical="center"/>
    </xf>
    <xf numFmtId="0" fontId="5" fillId="2" borderId="0" xfId="0" applyFont="1" applyFill="1" applyBorder="1" applyAlignment="1">
      <alignment horizontal="center" vertical="center" wrapText="1"/>
    </xf>
    <xf numFmtId="0" fontId="16" fillId="8" borderId="4" xfId="1" applyFont="1" applyFill="1" applyBorder="1" applyAlignment="1">
      <alignment horizontal="center" vertical="center" wrapText="1"/>
    </xf>
    <xf numFmtId="0" fontId="0" fillId="8" borderId="4" xfId="1" applyFont="1" applyFill="1" applyBorder="1" applyAlignment="1">
      <alignment horizontal="center" vertical="center" wrapText="1"/>
    </xf>
    <xf numFmtId="0" fontId="17" fillId="8" borderId="4" xfId="1" applyFont="1" applyFill="1" applyBorder="1" applyAlignment="1">
      <alignment horizontal="center" vertical="center" wrapText="1"/>
    </xf>
    <xf numFmtId="0" fontId="0" fillId="2" borderId="1" xfId="0"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9" fillId="2" borderId="1" xfId="2" applyFont="1" applyFill="1" applyBorder="1" applyAlignment="1">
      <alignment horizontal="center" vertical="center" wrapText="1"/>
    </xf>
    <xf numFmtId="0" fontId="19" fillId="2" borderId="1" xfId="1" applyFont="1" applyFill="1" applyBorder="1" applyAlignment="1">
      <alignment horizontal="center" vertical="center" wrapText="1"/>
    </xf>
    <xf numFmtId="0" fontId="20"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1" applyFont="1" applyFill="1" applyBorder="1" applyAlignment="1">
      <alignment horizontal="center" vertical="center" wrapText="1"/>
    </xf>
    <xf numFmtId="9" fontId="13" fillId="2" borderId="4" xfId="0" applyNumberFormat="1" applyFont="1" applyFill="1" applyBorder="1" applyAlignment="1">
      <alignment horizontal="center" vertical="center"/>
    </xf>
    <xf numFmtId="0" fontId="14" fillId="5"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Alignment="1">
      <alignment horizontal="justify"/>
    </xf>
    <xf numFmtId="0" fontId="0" fillId="2" borderId="1" xfId="0" applyFill="1" applyBorder="1" applyAlignment="1">
      <alignment horizontal="justify" vertical="center" wrapText="1"/>
    </xf>
    <xf numFmtId="0" fontId="0" fillId="2" borderId="4" xfId="0" applyFill="1" applyBorder="1" applyAlignment="1">
      <alignment horizontal="justify" vertical="center" wrapText="1"/>
    </xf>
    <xf numFmtId="0" fontId="0" fillId="2" borderId="3" xfId="0" applyFill="1" applyBorder="1" applyAlignment="1">
      <alignment horizontal="justify" vertical="center" wrapText="1"/>
    </xf>
    <xf numFmtId="9" fontId="4" fillId="0" borderId="7" xfId="0" applyNumberFormat="1" applyFont="1" applyBorder="1" applyAlignment="1">
      <alignment horizontal="justify" vertical="center" wrapText="1"/>
    </xf>
    <xf numFmtId="0" fontId="0" fillId="2" borderId="2" xfId="0" applyFill="1" applyBorder="1" applyAlignment="1">
      <alignment horizontal="justify" vertical="center" wrapText="1"/>
    </xf>
    <xf numFmtId="0" fontId="0" fillId="2" borderId="0" xfId="0" applyFill="1" applyBorder="1" applyAlignment="1">
      <alignment horizontal="justify"/>
    </xf>
    <xf numFmtId="0" fontId="0" fillId="2" borderId="1" xfId="0" applyFill="1" applyBorder="1" applyAlignment="1" applyProtection="1">
      <alignment horizontal="justify" vertical="center" wrapText="1"/>
      <protection locked="0"/>
    </xf>
    <xf numFmtId="0" fontId="0" fillId="2" borderId="0" xfId="0" applyFill="1" applyAlignment="1">
      <alignment horizontal="justify" vertical="center"/>
    </xf>
    <xf numFmtId="0" fontId="1" fillId="8" borderId="4" xfId="1" applyFont="1" applyFill="1" applyBorder="1" applyAlignment="1">
      <alignment horizontal="center" vertical="center" wrapText="1"/>
    </xf>
    <xf numFmtId="0" fontId="0" fillId="2" borderId="0" xfId="0" applyFill="1" applyProtection="1">
      <protection locked="0"/>
    </xf>
    <xf numFmtId="0" fontId="0" fillId="2" borderId="4" xfId="0" applyFill="1" applyBorder="1" applyAlignment="1" applyProtection="1">
      <alignment horizontal="justify" vertical="center" wrapText="1"/>
      <protection locked="0"/>
    </xf>
    <xf numFmtId="0" fontId="0" fillId="2" borderId="10" xfId="0" applyFill="1" applyBorder="1" applyAlignment="1" applyProtection="1">
      <alignment horizontal="justify" vertical="center" wrapText="1"/>
      <protection locked="0"/>
    </xf>
    <xf numFmtId="0" fontId="0" fillId="2" borderId="5" xfId="0" applyFill="1" applyBorder="1" applyAlignment="1" applyProtection="1">
      <alignment horizontal="justify" vertical="center" wrapText="1"/>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lignment vertical="center" wrapText="1"/>
    </xf>
    <xf numFmtId="0" fontId="0" fillId="2" borderId="1" xfId="0" applyFill="1" applyBorder="1"/>
    <xf numFmtId="0" fontId="0" fillId="0" borderId="0" xfId="0" applyAlignment="1">
      <alignment wrapText="1"/>
    </xf>
    <xf numFmtId="0" fontId="1" fillId="2" borderId="0" xfId="0" applyFont="1" applyFill="1" applyBorder="1" applyAlignment="1">
      <alignment horizontal="center"/>
    </xf>
    <xf numFmtId="0" fontId="20" fillId="1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4" xfId="0" applyFont="1" applyFill="1" applyBorder="1" applyAlignment="1">
      <alignment vertical="center" wrapText="1"/>
    </xf>
    <xf numFmtId="0" fontId="20" fillId="2" borderId="14" xfId="0" applyFont="1" applyFill="1" applyBorder="1"/>
    <xf numFmtId="0" fontId="20" fillId="13" borderId="14" xfId="0" applyFont="1" applyFill="1" applyBorder="1" applyAlignment="1">
      <alignment horizontal="center" vertical="center" wrapText="1"/>
    </xf>
    <xf numFmtId="0" fontId="20" fillId="13" borderId="14" xfId="0" applyFont="1" applyFill="1" applyBorder="1" applyAlignment="1">
      <alignment vertical="center" wrapText="1"/>
    </xf>
    <xf numFmtId="0" fontId="20" fillId="13" borderId="14" xfId="0" applyFont="1" applyFill="1" applyBorder="1"/>
    <xf numFmtId="0" fontId="22" fillId="0" borderId="1" xfId="0" applyFont="1" applyBorder="1" applyAlignment="1">
      <alignment horizontal="left" vertical="center" wrapText="1" indent="3"/>
    </xf>
    <xf numFmtId="0" fontId="22" fillId="0" borderId="1" xfId="0" applyFont="1" applyBorder="1" applyAlignment="1">
      <alignment horizontal="center" vertical="center" wrapText="1"/>
    </xf>
    <xf numFmtId="0" fontId="21" fillId="0" borderId="1" xfId="0" applyFont="1" applyBorder="1" applyAlignment="1">
      <alignment horizontal="left" vertical="center" wrapText="1" indent="1"/>
    </xf>
    <xf numFmtId="0" fontId="20" fillId="2" borderId="14" xfId="0" applyFont="1" applyFill="1" applyBorder="1" applyAlignment="1">
      <alignment horizontal="justify" vertical="center" wrapText="1"/>
    </xf>
    <xf numFmtId="0" fontId="20" fillId="13" borderId="14" xfId="0" applyFont="1" applyFill="1" applyBorder="1" applyAlignment="1">
      <alignment horizontal="justify" vertical="center" wrapText="1"/>
    </xf>
    <xf numFmtId="0" fontId="20" fillId="2" borderId="14" xfId="0" applyFont="1" applyFill="1" applyBorder="1" applyAlignment="1">
      <alignment horizontal="left" vertical="center" wrapText="1"/>
    </xf>
    <xf numFmtId="0" fontId="20" fillId="13" borderId="14" xfId="0" applyFont="1" applyFill="1" applyBorder="1" applyAlignment="1">
      <alignment horizontal="left" vertical="center" wrapText="1"/>
    </xf>
    <xf numFmtId="0" fontId="0" fillId="0" borderId="18" xfId="0" applyFill="1" applyBorder="1"/>
    <xf numFmtId="0" fontId="1" fillId="8" borderId="5" xfId="0" applyFont="1" applyFill="1" applyBorder="1" applyAlignment="1">
      <alignment horizontal="center" vertical="center" wrapText="1"/>
    </xf>
    <xf numFmtId="0" fontId="3" fillId="7" borderId="22" xfId="0" applyFont="1" applyFill="1" applyBorder="1" applyAlignment="1">
      <alignment horizontal="center"/>
    </xf>
    <xf numFmtId="0" fontId="3" fillId="7" borderId="19" xfId="0" applyFont="1" applyFill="1" applyBorder="1" applyAlignment="1">
      <alignment horizontal="center"/>
    </xf>
    <xf numFmtId="0" fontId="3" fillId="7" borderId="23" xfId="0" applyFont="1" applyFill="1" applyBorder="1" applyAlignment="1">
      <alignment horizontal="center"/>
    </xf>
    <xf numFmtId="0" fontId="0" fillId="0" borderId="1" xfId="0" applyBorder="1" applyAlignment="1">
      <alignment wrapText="1"/>
    </xf>
    <xf numFmtId="0" fontId="0" fillId="2" borderId="0" xfId="0" applyFill="1" applyBorder="1" applyAlignment="1">
      <alignment horizontal="justify" vertical="center" wrapText="1"/>
    </xf>
    <xf numFmtId="0" fontId="0" fillId="2" borderId="1" xfId="0" applyFill="1" applyBorder="1" applyAlignment="1">
      <alignment horizontal="justify"/>
    </xf>
    <xf numFmtId="0" fontId="27" fillId="0" borderId="0" xfId="3" applyFont="1"/>
    <xf numFmtId="0" fontId="28" fillId="0" borderId="0" xfId="3" applyFont="1"/>
    <xf numFmtId="0" fontId="27" fillId="0" borderId="29" xfId="0" applyFont="1" applyBorder="1"/>
    <xf numFmtId="0" fontId="27" fillId="0" borderId="30" xfId="0" applyFont="1" applyBorder="1"/>
    <xf numFmtId="0" fontId="27" fillId="0" borderId="26" xfId="0" applyFont="1" applyBorder="1" applyAlignment="1">
      <alignment horizontal="center"/>
    </xf>
    <xf numFmtId="0" fontId="27" fillId="0" borderId="27" xfId="0" applyFont="1" applyBorder="1" applyAlignment="1">
      <alignment horizontal="center"/>
    </xf>
    <xf numFmtId="14" fontId="27" fillId="0" borderId="32" xfId="0" applyNumberFormat="1" applyFont="1" applyBorder="1" applyAlignment="1">
      <alignment horizontal="center" vertical="center"/>
    </xf>
    <xf numFmtId="14" fontId="27" fillId="0" borderId="33" xfId="0" applyNumberFormat="1" applyFont="1" applyBorder="1" applyAlignment="1">
      <alignment horizontal="center" vertical="center"/>
    </xf>
    <xf numFmtId="14" fontId="27" fillId="0" borderId="34" xfId="0" applyNumberFormat="1" applyFont="1" applyBorder="1" applyAlignment="1">
      <alignment horizontal="center" vertical="center"/>
    </xf>
    <xf numFmtId="0" fontId="27" fillId="0" borderId="28" xfId="0" applyFont="1" applyBorder="1" applyAlignment="1">
      <alignment horizontal="center" vertical="center"/>
    </xf>
    <xf numFmtId="0" fontId="3" fillId="7" borderId="21" xfId="0" applyFont="1" applyFill="1" applyBorder="1" applyAlignment="1">
      <alignment horizontal="center"/>
    </xf>
    <xf numFmtId="0" fontId="3" fillId="7" borderId="0" xfId="0" applyFont="1" applyFill="1" applyBorder="1" applyAlignment="1">
      <alignment horizontal="center"/>
    </xf>
    <xf numFmtId="0" fontId="3" fillId="7" borderId="8" xfId="0" applyFont="1" applyFill="1" applyBorder="1" applyAlignment="1">
      <alignment horizontal="center"/>
    </xf>
    <xf numFmtId="0" fontId="0" fillId="2" borderId="19" xfId="0" applyFill="1" applyBorder="1"/>
    <xf numFmtId="0" fontId="27" fillId="0" borderId="35" xfId="0" applyFont="1" applyBorder="1" applyAlignment="1">
      <alignment horizontal="center"/>
    </xf>
    <xf numFmtId="14" fontId="27" fillId="0" borderId="36" xfId="0" applyNumberFormat="1" applyFont="1" applyBorder="1" applyAlignment="1">
      <alignment horizontal="center" vertical="center"/>
    </xf>
    <xf numFmtId="0" fontId="27" fillId="0" borderId="37" xfId="0" applyFont="1" applyBorder="1" applyAlignment="1">
      <alignment wrapText="1"/>
    </xf>
    <xf numFmtId="0" fontId="27" fillId="0" borderId="31" xfId="0" applyFont="1" applyBorder="1" applyAlignment="1">
      <alignment horizontal="left" wrapText="1"/>
    </xf>
    <xf numFmtId="0" fontId="0" fillId="2" borderId="4"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6" fillId="0" borderId="19" xfId="0" applyFont="1" applyBorder="1" applyAlignment="1" applyProtection="1">
      <alignment horizontal="left" vertical="center"/>
      <protection locked="0"/>
    </xf>
    <xf numFmtId="0" fontId="0" fillId="0" borderId="20" xfId="0" applyFill="1" applyBorder="1" applyAlignment="1">
      <alignment horizontal="center"/>
    </xf>
    <xf numFmtId="0" fontId="0" fillId="0" borderId="6"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24" fillId="7" borderId="20" xfId="0" applyFont="1" applyFill="1" applyBorder="1" applyAlignment="1">
      <alignment horizontal="center"/>
    </xf>
    <xf numFmtId="0" fontId="24" fillId="7" borderId="6" xfId="0" applyFont="1" applyFill="1" applyBorder="1" applyAlignment="1">
      <alignment horizontal="center"/>
    </xf>
    <xf numFmtId="0" fontId="24" fillId="7" borderId="3" xfId="0" applyFont="1" applyFill="1" applyBorder="1" applyAlignment="1">
      <alignment horizontal="center"/>
    </xf>
    <xf numFmtId="0" fontId="24" fillId="7" borderId="21" xfId="0" applyFont="1" applyFill="1" applyBorder="1" applyAlignment="1">
      <alignment horizontal="center"/>
    </xf>
    <xf numFmtId="0" fontId="24" fillId="7" borderId="0" xfId="0" applyFont="1" applyFill="1" applyBorder="1" applyAlignment="1">
      <alignment horizontal="center"/>
    </xf>
    <xf numFmtId="0" fontId="24" fillId="7" borderId="8" xfId="0" applyFont="1" applyFill="1" applyBorder="1" applyAlignment="1">
      <alignment horizontal="center"/>
    </xf>
    <xf numFmtId="0" fontId="3" fillId="7" borderId="21" xfId="0" applyFont="1" applyFill="1" applyBorder="1" applyAlignment="1">
      <alignment horizontal="center"/>
    </xf>
    <xf numFmtId="0" fontId="3" fillId="7" borderId="0" xfId="0" applyFont="1" applyFill="1" applyBorder="1" applyAlignment="1">
      <alignment horizontal="center"/>
    </xf>
    <xf numFmtId="0" fontId="3" fillId="7" borderId="8" xfId="0" applyFont="1" applyFill="1" applyBorder="1" applyAlignment="1">
      <alignment horizontal="center"/>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0" fillId="0" borderId="4"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164" fontId="0" fillId="2" borderId="4" xfId="0" applyNumberFormat="1" applyFill="1" applyBorder="1" applyAlignment="1" applyProtection="1">
      <alignment horizontal="center" vertical="center" wrapText="1"/>
    </xf>
    <xf numFmtId="164" fontId="0" fillId="2" borderId="10" xfId="0" applyNumberFormat="1" applyFill="1" applyBorder="1" applyAlignment="1" applyProtection="1">
      <alignment horizontal="center" vertical="center" wrapText="1"/>
    </xf>
    <xf numFmtId="164" fontId="0" fillId="2" borderId="5" xfId="0" applyNumberFormat="1" applyFill="1" applyBorder="1" applyAlignment="1" applyProtection="1">
      <alignment horizontal="center" vertical="center" wrapText="1"/>
    </xf>
    <xf numFmtId="0" fontId="0" fillId="2" borderId="4" xfId="0" applyNumberFormat="1" applyFill="1" applyBorder="1" applyAlignment="1" applyProtection="1">
      <alignment horizontal="center" vertical="center" wrapText="1"/>
    </xf>
    <xf numFmtId="0" fontId="0" fillId="2" borderId="10" xfId="0" applyNumberFormat="1" applyFill="1" applyBorder="1" applyAlignment="1" applyProtection="1">
      <alignment horizontal="center" vertical="center" wrapText="1"/>
    </xf>
    <xf numFmtId="0" fontId="0" fillId="2" borderId="5" xfId="0" applyNumberFormat="1" applyFill="1" applyBorder="1" applyAlignment="1" applyProtection="1">
      <alignment horizontal="center" vertical="center" wrapText="1"/>
    </xf>
    <xf numFmtId="0" fontId="0" fillId="0" borderId="4" xfId="0" applyFill="1" applyBorder="1" applyAlignment="1" applyProtection="1">
      <alignment horizontal="justify" vertical="center" wrapText="1"/>
      <protection locked="0"/>
    </xf>
    <xf numFmtId="0" fontId="0" fillId="0" borderId="10" xfId="0" applyFill="1" applyBorder="1" applyAlignment="1" applyProtection="1">
      <alignment horizontal="justify" vertical="center" wrapText="1"/>
      <protection locked="0"/>
    </xf>
    <xf numFmtId="0" fontId="0" fillId="0" borderId="5" xfId="0" applyFill="1" applyBorder="1" applyAlignment="1" applyProtection="1">
      <alignment horizontal="justify" vertical="center" wrapText="1"/>
      <protection locked="0"/>
    </xf>
    <xf numFmtId="0" fontId="0" fillId="0" borderId="4" xfId="0" applyFill="1" applyBorder="1" applyAlignment="1" applyProtection="1">
      <alignment horizontal="justify" vertical="center" wrapText="1"/>
    </xf>
    <xf numFmtId="0" fontId="0" fillId="0" borderId="10" xfId="0" applyFill="1" applyBorder="1" applyAlignment="1" applyProtection="1">
      <alignment horizontal="justify" vertical="center" wrapText="1"/>
    </xf>
    <xf numFmtId="0" fontId="0" fillId="0" borderId="5" xfId="0" applyFill="1" applyBorder="1" applyAlignment="1" applyProtection="1">
      <alignment horizontal="justify" vertical="center" wrapText="1"/>
    </xf>
    <xf numFmtId="0" fontId="0" fillId="2" borderId="4"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Border="1" applyAlignment="1">
      <alignment horizontal="center"/>
    </xf>
    <xf numFmtId="0" fontId="2" fillId="2" borderId="4" xfId="0" applyFont="1" applyFill="1" applyBorder="1" applyAlignment="1" applyProtection="1">
      <alignment horizontal="justify" vertical="center" wrapText="1"/>
    </xf>
    <xf numFmtId="0" fontId="2" fillId="2" borderId="5" xfId="0" applyFont="1" applyFill="1" applyBorder="1" applyAlignment="1" applyProtection="1">
      <alignment horizontal="justify" vertical="center" wrapText="1"/>
    </xf>
    <xf numFmtId="0" fontId="0" fillId="2" borderId="0" xfId="0" applyFill="1" applyBorder="1" applyAlignment="1">
      <alignment horizontal="center" vertical="center" wrapText="1"/>
    </xf>
    <xf numFmtId="0" fontId="0" fillId="2" borderId="4" xfId="0" applyFill="1" applyBorder="1" applyAlignment="1" applyProtection="1">
      <alignment horizontal="justify" vertical="center" wrapText="1"/>
      <protection locked="0"/>
    </xf>
    <xf numFmtId="0" fontId="0" fillId="2" borderId="10" xfId="0" applyFill="1" applyBorder="1" applyAlignment="1" applyProtection="1">
      <alignment horizontal="justify" vertical="center" wrapText="1"/>
      <protection locked="0"/>
    </xf>
    <xf numFmtId="0" fontId="0" fillId="2" borderId="5" xfId="0" applyFill="1" applyBorder="1" applyAlignment="1" applyProtection="1">
      <alignment horizontal="justify" vertical="center" wrapText="1"/>
      <protection locked="0"/>
    </xf>
    <xf numFmtId="0" fontId="0" fillId="0" borderId="4"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26" fillId="15" borderId="24" xfId="3" applyFont="1" applyFill="1" applyBorder="1" applyAlignment="1">
      <alignment horizontal="center" vertical="center" wrapText="1"/>
    </xf>
    <xf numFmtId="0" fontId="26" fillId="15" borderId="25" xfId="3"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12" borderId="12" xfId="0" applyFont="1" applyFill="1" applyBorder="1" applyAlignment="1">
      <alignment horizontal="center" vertical="center" wrapText="1"/>
    </xf>
    <xf numFmtId="0" fontId="20" fillId="12" borderId="13"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20" fillId="12" borderId="16" xfId="0" applyFont="1" applyFill="1" applyBorder="1" applyAlignment="1">
      <alignment horizontal="center" vertical="center" wrapText="1"/>
    </xf>
    <xf numFmtId="0" fontId="20" fillId="12" borderId="17" xfId="0" applyFont="1" applyFill="1" applyBorder="1" applyAlignment="1">
      <alignment horizontal="center" vertical="center" wrapText="1"/>
    </xf>
    <xf numFmtId="9"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21" fillId="14" borderId="1" xfId="0" applyFont="1" applyFill="1" applyBorder="1" applyAlignment="1">
      <alignment horizontal="center" vertical="center" wrapText="1"/>
    </xf>
    <xf numFmtId="49" fontId="21" fillId="0" borderId="1" xfId="0" applyNumberFormat="1" applyFont="1" applyBorder="1" applyAlignment="1">
      <alignment horizontal="center" vertical="center" wrapText="1"/>
    </xf>
    <xf numFmtId="0" fontId="21" fillId="4" borderId="1"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2" fillId="11" borderId="1" xfId="2" applyFont="1" applyFill="1" applyBorder="1" applyAlignment="1">
      <alignment horizontal="center" vertical="center" wrapText="1"/>
    </xf>
  </cellXfs>
  <cellStyles count="4">
    <cellStyle name="Hipervínculo" xfId="1" builtinId="8"/>
    <cellStyle name="Normal" xfId="0" builtinId="0"/>
    <cellStyle name="Normal 2" xfId="3" xr:uid="{F73A6FED-14F1-46F7-AE67-DFEBF7A73324}"/>
    <cellStyle name="Normal 2 2" xfId="2" xr:uid="{00000000-0005-0000-0000-000002000000}"/>
  </cellStyles>
  <dxfs count="20">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
      <font>
        <b/>
        <i val="0"/>
      </font>
      <fill>
        <gradientFill degree="90">
          <stop position="0">
            <color theme="0"/>
          </stop>
          <stop position="1">
            <color rgb="FFEC1CD3"/>
          </stop>
        </gradientFill>
      </fill>
    </dxf>
    <dxf>
      <font>
        <b/>
        <i val="0"/>
        <color theme="1"/>
      </font>
      <fill>
        <gradientFill degree="90">
          <stop position="0">
            <color theme="0"/>
          </stop>
          <stop position="1">
            <color theme="5"/>
          </stop>
        </gradientFill>
      </fill>
    </dxf>
    <dxf>
      <font>
        <b/>
        <i val="0"/>
        <color theme="1"/>
      </font>
      <fill>
        <gradientFill type="path" left="0.5" right="0.5" top="0.5" bottom="0.5">
          <stop position="0">
            <color theme="0"/>
          </stop>
          <stop position="1">
            <color rgb="FFFFFF00"/>
          </stop>
        </gradientFill>
      </fill>
    </dxf>
    <dxf>
      <font>
        <b/>
        <i val="0"/>
        <color theme="1"/>
      </font>
      <fill>
        <gradientFill type="path" left="0.5" right="0.5" top="0.5" bottom="0.5">
          <stop position="0">
            <color theme="0"/>
          </stop>
          <stop position="1">
            <color rgb="FF92D050"/>
          </stop>
        </gradientFill>
      </fill>
    </dxf>
    <dxf>
      <fill>
        <gradientFill degree="90">
          <stop position="0">
            <color theme="0"/>
          </stop>
          <stop position="1">
            <color rgb="FFEC1CD3"/>
          </stop>
        </gradientFill>
      </fill>
    </dxf>
    <dxf>
      <fill>
        <gradientFill degree="90">
          <stop position="0">
            <color theme="0"/>
          </stop>
          <stop position="1">
            <color theme="5"/>
          </stop>
        </gradientFill>
      </fill>
    </dxf>
    <dxf>
      <fill>
        <gradientFill degree="90">
          <stop position="0">
            <color theme="0"/>
          </stop>
          <stop position="1">
            <color rgb="FFFFFF00"/>
          </stop>
        </gradientFill>
      </fill>
    </dxf>
    <dxf>
      <fill>
        <gradientFill degree="90">
          <stop position="0">
            <color theme="0"/>
          </stop>
          <stop position="1">
            <color rgb="FF00B050"/>
          </stop>
        </gradientFill>
      </fill>
    </dxf>
  </dxfs>
  <tableStyles count="0" defaultTableStyle="TableStyleMedium2" defaultPivotStyle="PivotStyleLight16"/>
  <colors>
    <mruColors>
      <color rgb="FFEC1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apa de Riesgos'!A1"/><Relationship Id="rId1" Type="http://schemas.openxmlformats.org/officeDocument/2006/relationships/image" Target="../media/image2.emf"/><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Mapa de Riesgos'!A1"/><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2" Type="http://schemas.openxmlformats.org/officeDocument/2006/relationships/hyperlink" Target="#'Mapa de Riesgos'!A1"/><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228601</xdr:colOff>
      <xdr:row>0</xdr:row>
      <xdr:rowOff>127000</xdr:rowOff>
    </xdr:from>
    <xdr:to>
      <xdr:col>2</xdr:col>
      <xdr:colOff>2019301</xdr:colOff>
      <xdr:row>3</xdr:row>
      <xdr:rowOff>190500</xdr:rowOff>
    </xdr:to>
    <xdr:pic>
      <xdr:nvPicPr>
        <xdr:cNvPr id="3" name="Imagen 2">
          <a:extLst>
            <a:ext uri="{FF2B5EF4-FFF2-40B4-BE49-F238E27FC236}">
              <a16:creationId xmlns:a16="http://schemas.microsoft.com/office/drawing/2014/main" id="{C2C7D121-C16E-4D07-BE09-DF1C4569FD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1" y="127000"/>
          <a:ext cx="462280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5</xdr:row>
      <xdr:rowOff>0</xdr:rowOff>
    </xdr:from>
    <xdr:to>
      <xdr:col>5</xdr:col>
      <xdr:colOff>571500</xdr:colOff>
      <xdr:row>7</xdr:row>
      <xdr:rowOff>57150</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B441B3D9-B59B-47B2-B72F-2B66368740FE}"/>
            </a:ext>
          </a:extLst>
        </xdr:cNvPr>
        <xdr:cNvSpPr/>
      </xdr:nvSpPr>
      <xdr:spPr>
        <a:xfrm>
          <a:off x="5581650" y="2686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5</xdr:row>
      <xdr:rowOff>142875</xdr:rowOff>
    </xdr:from>
    <xdr:to>
      <xdr:col>6</xdr:col>
      <xdr:colOff>285750</xdr:colOff>
      <xdr:row>6</xdr:row>
      <xdr:rowOff>447675</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E2F6B3CD-0082-4FB2-B29D-4A0FEFD73FEE}"/>
            </a:ext>
          </a:extLst>
        </xdr:cNvPr>
        <xdr:cNvSpPr/>
      </xdr:nvSpPr>
      <xdr:spPr>
        <a:xfrm>
          <a:off x="8743950" y="2914650"/>
          <a:ext cx="133350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1</xdr:row>
      <xdr:rowOff>28575</xdr:rowOff>
    </xdr:from>
    <xdr:to>
      <xdr:col>0</xdr:col>
      <xdr:colOff>533400</xdr:colOff>
      <xdr:row>5</xdr:row>
      <xdr:rowOff>247650</xdr:rowOff>
    </xdr:to>
    <xdr:cxnSp macro="">
      <xdr:nvCxnSpPr>
        <xdr:cNvPr id="2" name="Conector recto de flecha 1">
          <a:extLst>
            <a:ext uri="{FF2B5EF4-FFF2-40B4-BE49-F238E27FC236}">
              <a16:creationId xmlns:a16="http://schemas.microsoft.com/office/drawing/2014/main" id="{25A939A8-6EA9-4C44-955C-F7EAD05E045A}"/>
            </a:ext>
          </a:extLst>
        </xdr:cNvPr>
        <xdr:cNvCxnSpPr/>
      </xdr:nvCxnSpPr>
      <xdr:spPr>
        <a:xfrm flipV="1">
          <a:off x="523875" y="219075"/>
          <a:ext cx="9525" cy="398145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119062</xdr:colOff>
      <xdr:row>1</xdr:row>
      <xdr:rowOff>185737</xdr:rowOff>
    </xdr:from>
    <xdr:to>
      <xdr:col>0</xdr:col>
      <xdr:colOff>452437</xdr:colOff>
      <xdr:row>5</xdr:row>
      <xdr:rowOff>14288</xdr:rowOff>
    </xdr:to>
    <xdr:sp macro="" textlink="">
      <xdr:nvSpPr>
        <xdr:cNvPr id="3" name="CuadroTexto 2">
          <a:extLst>
            <a:ext uri="{FF2B5EF4-FFF2-40B4-BE49-F238E27FC236}">
              <a16:creationId xmlns:a16="http://schemas.microsoft.com/office/drawing/2014/main" id="{A590FF33-FA7E-4501-8FB2-18C1494E1DE8}"/>
            </a:ext>
          </a:extLst>
        </xdr:cNvPr>
        <xdr:cNvSpPr txBox="1"/>
      </xdr:nvSpPr>
      <xdr:spPr>
        <a:xfrm rot="16200000">
          <a:off x="-1509713" y="2005012"/>
          <a:ext cx="3590926"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Probabilidad</a:t>
          </a:r>
        </a:p>
      </xdr:txBody>
    </xdr:sp>
    <xdr:clientData/>
  </xdr:twoCellAnchor>
  <xdr:twoCellAnchor>
    <xdr:from>
      <xdr:col>1</xdr:col>
      <xdr:colOff>885423</xdr:colOff>
      <xdr:row>0</xdr:row>
      <xdr:rowOff>180975</xdr:rowOff>
    </xdr:from>
    <xdr:to>
      <xdr:col>2</xdr:col>
      <xdr:colOff>1</xdr:colOff>
      <xdr:row>6</xdr:row>
      <xdr:rowOff>0</xdr:rowOff>
    </xdr:to>
    <xdr:cxnSp macro="">
      <xdr:nvCxnSpPr>
        <xdr:cNvPr id="4" name="Conector recto 3">
          <a:extLst>
            <a:ext uri="{FF2B5EF4-FFF2-40B4-BE49-F238E27FC236}">
              <a16:creationId xmlns:a16="http://schemas.microsoft.com/office/drawing/2014/main" id="{D8266E6A-B1A4-47B1-B71E-5D506BA28344}"/>
            </a:ext>
          </a:extLst>
        </xdr:cNvPr>
        <xdr:cNvCxnSpPr/>
      </xdr:nvCxnSpPr>
      <xdr:spPr>
        <a:xfrm flipH="1">
          <a:off x="1647423" y="180975"/>
          <a:ext cx="9928" cy="4933950"/>
        </a:xfrm>
        <a:prstGeom prst="line">
          <a:avLst/>
        </a:prstGeom>
        <a:ln w="317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877420</xdr:colOff>
      <xdr:row>6</xdr:row>
      <xdr:rowOff>3674</xdr:rowOff>
    </xdr:from>
    <xdr:to>
      <xdr:col>6</xdr:col>
      <xdr:colOff>937846</xdr:colOff>
      <xdr:row>6</xdr:row>
      <xdr:rowOff>14654</xdr:rowOff>
    </xdr:to>
    <xdr:cxnSp macro="">
      <xdr:nvCxnSpPr>
        <xdr:cNvPr id="5" name="Conector recto 4">
          <a:extLst>
            <a:ext uri="{FF2B5EF4-FFF2-40B4-BE49-F238E27FC236}">
              <a16:creationId xmlns:a16="http://schemas.microsoft.com/office/drawing/2014/main" id="{8E7C0BFA-52FE-40D7-927B-9D7332E6C036}"/>
            </a:ext>
          </a:extLst>
        </xdr:cNvPr>
        <xdr:cNvCxnSpPr/>
      </xdr:nvCxnSpPr>
      <xdr:spPr>
        <a:xfrm>
          <a:off x="1639420" y="5118599"/>
          <a:ext cx="4356201" cy="1098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8</xdr:row>
      <xdr:rowOff>133350</xdr:rowOff>
    </xdr:from>
    <xdr:to>
      <xdr:col>6</xdr:col>
      <xdr:colOff>590550</xdr:colOff>
      <xdr:row>8</xdr:row>
      <xdr:rowOff>133350</xdr:rowOff>
    </xdr:to>
    <xdr:cxnSp macro="">
      <xdr:nvCxnSpPr>
        <xdr:cNvPr id="6" name="Conector recto de flecha 5">
          <a:extLst>
            <a:ext uri="{FF2B5EF4-FFF2-40B4-BE49-F238E27FC236}">
              <a16:creationId xmlns:a16="http://schemas.microsoft.com/office/drawing/2014/main" id="{82086DDA-8FEC-45FD-BE79-3485F03FECFA}"/>
            </a:ext>
          </a:extLst>
        </xdr:cNvPr>
        <xdr:cNvCxnSpPr/>
      </xdr:nvCxnSpPr>
      <xdr:spPr>
        <a:xfrm>
          <a:off x="1800225" y="5829300"/>
          <a:ext cx="3848100" cy="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552449</xdr:colOff>
      <xdr:row>9</xdr:row>
      <xdr:rowOff>38100</xdr:rowOff>
    </xdr:from>
    <xdr:to>
      <xdr:col>4</xdr:col>
      <xdr:colOff>723900</xdr:colOff>
      <xdr:row>10</xdr:row>
      <xdr:rowOff>180975</xdr:rowOff>
    </xdr:to>
    <xdr:sp macro="" textlink="">
      <xdr:nvSpPr>
        <xdr:cNvPr id="7" name="CuadroTexto 6">
          <a:extLst>
            <a:ext uri="{FF2B5EF4-FFF2-40B4-BE49-F238E27FC236}">
              <a16:creationId xmlns:a16="http://schemas.microsoft.com/office/drawing/2014/main" id="{02D716C2-B2B9-4017-A3F5-80CFA8DA866E}"/>
            </a:ext>
          </a:extLst>
        </xdr:cNvPr>
        <xdr:cNvSpPr txBox="1"/>
      </xdr:nvSpPr>
      <xdr:spPr>
        <a:xfrm>
          <a:off x="3324224" y="5924550"/>
          <a:ext cx="933451"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Impacto</a:t>
          </a:r>
        </a:p>
      </xdr:txBody>
    </xdr:sp>
    <xdr:clientData/>
  </xdr:twoCellAnchor>
  <xdr:twoCellAnchor>
    <xdr:from>
      <xdr:col>8</xdr:col>
      <xdr:colOff>80108</xdr:colOff>
      <xdr:row>4</xdr:row>
      <xdr:rowOff>642572</xdr:rowOff>
    </xdr:from>
    <xdr:to>
      <xdr:col>9</xdr:col>
      <xdr:colOff>655759</xdr:colOff>
      <xdr:row>5</xdr:row>
      <xdr:rowOff>643549</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4C923725-12E8-43CE-8DBE-3834B9C20EE9}"/>
            </a:ext>
          </a:extLst>
        </xdr:cNvPr>
        <xdr:cNvSpPr/>
      </xdr:nvSpPr>
      <xdr:spPr>
        <a:xfrm>
          <a:off x="6820877" y="3243630"/>
          <a:ext cx="1332767" cy="83136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23</xdr:col>
      <xdr:colOff>638175</xdr:colOff>
      <xdr:row>49</xdr:row>
      <xdr:rowOff>95250</xdr:rowOff>
    </xdr:to>
    <xdr:pic>
      <xdr:nvPicPr>
        <xdr:cNvPr id="2" name="Imagen 1">
          <a:extLst>
            <a:ext uri="{FF2B5EF4-FFF2-40B4-BE49-F238E27FC236}">
              <a16:creationId xmlns:a16="http://schemas.microsoft.com/office/drawing/2014/main" id="{845E0168-4453-4AB9-8AC7-6DEB4EFF6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181641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20</xdr:row>
      <xdr:rowOff>19050</xdr:rowOff>
    </xdr:from>
    <xdr:to>
      <xdr:col>11</xdr:col>
      <xdr:colOff>752475</xdr:colOff>
      <xdr:row>24</xdr:row>
      <xdr:rowOff>76200</xdr:rowOff>
    </xdr:to>
    <xdr:sp macro="" textlink="">
      <xdr:nvSpPr>
        <xdr:cNvPr id="6" name="Flecha: a la derecha 5">
          <a:hlinkClick xmlns:r="http://schemas.openxmlformats.org/officeDocument/2006/relationships" r:id="rId2"/>
          <a:extLst>
            <a:ext uri="{FF2B5EF4-FFF2-40B4-BE49-F238E27FC236}">
              <a16:creationId xmlns:a16="http://schemas.microsoft.com/office/drawing/2014/main" id="{43B86FE1-BF6B-435C-ADD5-26665E827CF3}"/>
            </a:ext>
          </a:extLst>
        </xdr:cNvPr>
        <xdr:cNvSpPr/>
      </xdr:nvSpPr>
      <xdr:spPr>
        <a:xfrm>
          <a:off x="7800975" y="38290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514350</xdr:colOff>
      <xdr:row>1</xdr:row>
      <xdr:rowOff>0</xdr:rowOff>
    </xdr:from>
    <xdr:to>
      <xdr:col>8</xdr:col>
      <xdr:colOff>557046</xdr:colOff>
      <xdr:row>13</xdr:row>
      <xdr:rowOff>171450</xdr:rowOff>
    </xdr:to>
    <xdr:pic>
      <xdr:nvPicPr>
        <xdr:cNvPr id="7" name="Imagen 6">
          <a:extLst>
            <a:ext uri="{FF2B5EF4-FFF2-40B4-BE49-F238E27FC236}">
              <a16:creationId xmlns:a16="http://schemas.microsoft.com/office/drawing/2014/main" id="{BBEC58FC-A135-4C7B-84A8-36EE8F9EA865}"/>
            </a:ext>
          </a:extLst>
        </xdr:cNvPr>
        <xdr:cNvPicPr>
          <a:picLocks noChangeAspect="1"/>
        </xdr:cNvPicPr>
      </xdr:nvPicPr>
      <xdr:blipFill>
        <a:blip xmlns:r="http://schemas.openxmlformats.org/officeDocument/2006/relationships" r:embed="rId3"/>
        <a:stretch>
          <a:fillRect/>
        </a:stretch>
      </xdr:blipFill>
      <xdr:spPr>
        <a:xfrm>
          <a:off x="514350" y="190500"/>
          <a:ext cx="6138696" cy="2457450"/>
        </a:xfrm>
        <a:prstGeom prst="rect">
          <a:avLst/>
        </a:prstGeom>
      </xdr:spPr>
    </xdr:pic>
    <xdr:clientData/>
  </xdr:twoCellAnchor>
  <xdr:twoCellAnchor editAs="oneCell">
    <xdr:from>
      <xdr:col>0</xdr:col>
      <xdr:colOff>276225</xdr:colOff>
      <xdr:row>16</xdr:row>
      <xdr:rowOff>95250</xdr:rowOff>
    </xdr:from>
    <xdr:to>
      <xdr:col>9</xdr:col>
      <xdr:colOff>103939</xdr:colOff>
      <xdr:row>27</xdr:row>
      <xdr:rowOff>56893</xdr:rowOff>
    </xdr:to>
    <xdr:pic>
      <xdr:nvPicPr>
        <xdr:cNvPr id="8" name="Imagen 7">
          <a:extLst>
            <a:ext uri="{FF2B5EF4-FFF2-40B4-BE49-F238E27FC236}">
              <a16:creationId xmlns:a16="http://schemas.microsoft.com/office/drawing/2014/main" id="{CEC338D7-ABED-4AB5-AC12-C7CF26F1EBC7}"/>
            </a:ext>
          </a:extLst>
        </xdr:cNvPr>
        <xdr:cNvPicPr>
          <a:picLocks noChangeAspect="1"/>
        </xdr:cNvPicPr>
      </xdr:nvPicPr>
      <xdr:blipFill>
        <a:blip xmlns:r="http://schemas.openxmlformats.org/officeDocument/2006/relationships" r:embed="rId4"/>
        <a:stretch>
          <a:fillRect/>
        </a:stretch>
      </xdr:blipFill>
      <xdr:spPr>
        <a:xfrm>
          <a:off x="276225" y="3143250"/>
          <a:ext cx="6685714" cy="2057143"/>
        </a:xfrm>
        <a:prstGeom prst="rect">
          <a:avLst/>
        </a:prstGeom>
      </xdr:spPr>
    </xdr:pic>
    <xdr:clientData/>
  </xdr:twoCellAnchor>
  <xdr:twoCellAnchor editAs="oneCell">
    <xdr:from>
      <xdr:col>0</xdr:col>
      <xdr:colOff>295275</xdr:colOff>
      <xdr:row>30</xdr:row>
      <xdr:rowOff>95249</xdr:rowOff>
    </xdr:from>
    <xdr:to>
      <xdr:col>9</xdr:col>
      <xdr:colOff>75370</xdr:colOff>
      <xdr:row>44</xdr:row>
      <xdr:rowOff>104774</xdr:rowOff>
    </xdr:to>
    <xdr:pic>
      <xdr:nvPicPr>
        <xdr:cNvPr id="9" name="Imagen 8">
          <a:extLst>
            <a:ext uri="{FF2B5EF4-FFF2-40B4-BE49-F238E27FC236}">
              <a16:creationId xmlns:a16="http://schemas.microsoft.com/office/drawing/2014/main" id="{5AE1BDC6-D989-4062-9F6E-38A705491E8C}"/>
            </a:ext>
          </a:extLst>
        </xdr:cNvPr>
        <xdr:cNvPicPr>
          <a:picLocks noChangeAspect="1"/>
        </xdr:cNvPicPr>
      </xdr:nvPicPr>
      <xdr:blipFill>
        <a:blip xmlns:r="http://schemas.openxmlformats.org/officeDocument/2006/relationships" r:embed="rId5"/>
        <a:stretch>
          <a:fillRect/>
        </a:stretch>
      </xdr:blipFill>
      <xdr:spPr>
        <a:xfrm>
          <a:off x="295275" y="5810249"/>
          <a:ext cx="6638095" cy="2676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152400</xdr:rowOff>
    </xdr:from>
    <xdr:to>
      <xdr:col>0</xdr:col>
      <xdr:colOff>419100</xdr:colOff>
      <xdr:row>2</xdr:row>
      <xdr:rowOff>123825</xdr:rowOff>
    </xdr:to>
    <xdr:sp macro="" textlink="">
      <xdr:nvSpPr>
        <xdr:cNvPr id="6" name="Elipse 5">
          <a:extLst>
            <a:ext uri="{FF2B5EF4-FFF2-40B4-BE49-F238E27FC236}">
              <a16:creationId xmlns:a16="http://schemas.microsoft.com/office/drawing/2014/main" id="{2CE13D8B-7029-43FB-95F9-0D2E24F6DEEE}"/>
            </a:ext>
          </a:extLst>
        </xdr:cNvPr>
        <xdr:cNvSpPr/>
      </xdr:nvSpPr>
      <xdr:spPr>
        <a:xfrm>
          <a:off x="66675" y="15240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1</a:t>
          </a:r>
        </a:p>
      </xdr:txBody>
    </xdr:sp>
    <xdr:clientData/>
  </xdr:twoCellAnchor>
  <xdr:twoCellAnchor>
    <xdr:from>
      <xdr:col>9</xdr:col>
      <xdr:colOff>514350</xdr:colOff>
      <xdr:row>0</xdr:row>
      <xdr:rowOff>180975</xdr:rowOff>
    </xdr:from>
    <xdr:to>
      <xdr:col>10</xdr:col>
      <xdr:colOff>104775</xdr:colOff>
      <xdr:row>2</xdr:row>
      <xdr:rowOff>152400</xdr:rowOff>
    </xdr:to>
    <xdr:sp macro="" textlink="">
      <xdr:nvSpPr>
        <xdr:cNvPr id="7" name="Elipse 6">
          <a:extLst>
            <a:ext uri="{FF2B5EF4-FFF2-40B4-BE49-F238E27FC236}">
              <a16:creationId xmlns:a16="http://schemas.microsoft.com/office/drawing/2014/main" id="{5312BBA0-0F66-4573-9B46-DDE9A28BAF9E}"/>
            </a:ext>
          </a:extLst>
        </xdr:cNvPr>
        <xdr:cNvSpPr/>
      </xdr:nvSpPr>
      <xdr:spPr>
        <a:xfrm>
          <a:off x="7372350" y="180975"/>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2</a:t>
          </a:r>
        </a:p>
      </xdr:txBody>
    </xdr:sp>
    <xdr:clientData/>
  </xdr:twoCellAnchor>
  <xdr:twoCellAnchor>
    <xdr:from>
      <xdr:col>10</xdr:col>
      <xdr:colOff>552450</xdr:colOff>
      <xdr:row>29</xdr:row>
      <xdr:rowOff>95250</xdr:rowOff>
    </xdr:from>
    <xdr:to>
      <xdr:col>12</xdr:col>
      <xdr:colOff>361950</xdr:colOff>
      <xdr:row>33</xdr:row>
      <xdr:rowOff>152400</xdr:rowOff>
    </xdr:to>
    <xdr:sp macro="" textlink="">
      <xdr:nvSpPr>
        <xdr:cNvPr id="9" name="Flecha: a la derecha 8">
          <a:hlinkClick xmlns:r="http://schemas.openxmlformats.org/officeDocument/2006/relationships" r:id="rId1"/>
          <a:extLst>
            <a:ext uri="{FF2B5EF4-FFF2-40B4-BE49-F238E27FC236}">
              <a16:creationId xmlns:a16="http://schemas.microsoft.com/office/drawing/2014/main" id="{EFFA9015-A92C-4045-8CBC-C28E5B7B3EC6}"/>
            </a:ext>
          </a:extLst>
        </xdr:cNvPr>
        <xdr:cNvSpPr/>
      </xdr:nvSpPr>
      <xdr:spPr>
        <a:xfrm>
          <a:off x="8172450" y="56197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twoCellAnchor editAs="oneCell">
    <xdr:from>
      <xdr:col>0</xdr:col>
      <xdr:colOff>590551</xdr:colOff>
      <xdr:row>0</xdr:row>
      <xdr:rowOff>152400</xdr:rowOff>
    </xdr:from>
    <xdr:to>
      <xdr:col>9</xdr:col>
      <xdr:colOff>180959</xdr:colOff>
      <xdr:row>21</xdr:row>
      <xdr:rowOff>66675</xdr:rowOff>
    </xdr:to>
    <xdr:pic>
      <xdr:nvPicPr>
        <xdr:cNvPr id="4" name="Imagen 3">
          <a:extLst>
            <a:ext uri="{FF2B5EF4-FFF2-40B4-BE49-F238E27FC236}">
              <a16:creationId xmlns:a16="http://schemas.microsoft.com/office/drawing/2014/main" id="{D23ED585-CF1C-449D-9875-26AEB2E2CE3B}"/>
            </a:ext>
          </a:extLst>
        </xdr:cNvPr>
        <xdr:cNvPicPr>
          <a:picLocks noChangeAspect="1"/>
        </xdr:cNvPicPr>
      </xdr:nvPicPr>
      <xdr:blipFill>
        <a:blip xmlns:r="http://schemas.openxmlformats.org/officeDocument/2006/relationships" r:embed="rId2"/>
        <a:stretch>
          <a:fillRect/>
        </a:stretch>
      </xdr:blipFill>
      <xdr:spPr>
        <a:xfrm>
          <a:off x="590551" y="152400"/>
          <a:ext cx="6448408" cy="3914775"/>
        </a:xfrm>
        <a:prstGeom prst="rect">
          <a:avLst/>
        </a:prstGeom>
      </xdr:spPr>
    </xdr:pic>
    <xdr:clientData/>
  </xdr:twoCellAnchor>
  <xdr:twoCellAnchor editAs="oneCell">
    <xdr:from>
      <xdr:col>10</xdr:col>
      <xdr:colOff>304800</xdr:colOff>
      <xdr:row>0</xdr:row>
      <xdr:rowOff>152400</xdr:rowOff>
    </xdr:from>
    <xdr:to>
      <xdr:col>16</xdr:col>
      <xdr:colOff>695325</xdr:colOff>
      <xdr:row>12</xdr:row>
      <xdr:rowOff>130182</xdr:rowOff>
    </xdr:to>
    <xdr:pic>
      <xdr:nvPicPr>
        <xdr:cNvPr id="10" name="Imagen 9">
          <a:extLst>
            <a:ext uri="{FF2B5EF4-FFF2-40B4-BE49-F238E27FC236}">
              <a16:creationId xmlns:a16="http://schemas.microsoft.com/office/drawing/2014/main" id="{B37D4C20-F5EE-4E20-AE02-F6F94B4053E7}"/>
            </a:ext>
          </a:extLst>
        </xdr:cNvPr>
        <xdr:cNvPicPr>
          <a:picLocks noChangeAspect="1"/>
        </xdr:cNvPicPr>
      </xdr:nvPicPr>
      <xdr:blipFill>
        <a:blip xmlns:r="http://schemas.openxmlformats.org/officeDocument/2006/relationships" r:embed="rId3"/>
        <a:stretch>
          <a:fillRect/>
        </a:stretch>
      </xdr:blipFill>
      <xdr:spPr>
        <a:xfrm>
          <a:off x="7924800" y="152400"/>
          <a:ext cx="4962525" cy="2263782"/>
        </a:xfrm>
        <a:prstGeom prst="rect">
          <a:avLst/>
        </a:prstGeom>
      </xdr:spPr>
    </xdr:pic>
    <xdr:clientData/>
  </xdr:twoCellAnchor>
  <xdr:twoCellAnchor>
    <xdr:from>
      <xdr:col>0</xdr:col>
      <xdr:colOff>161925</xdr:colOff>
      <xdr:row>24</xdr:row>
      <xdr:rowOff>171450</xdr:rowOff>
    </xdr:from>
    <xdr:to>
      <xdr:col>0</xdr:col>
      <xdr:colOff>514350</xdr:colOff>
      <xdr:row>26</xdr:row>
      <xdr:rowOff>142875</xdr:rowOff>
    </xdr:to>
    <xdr:sp macro="" textlink="">
      <xdr:nvSpPr>
        <xdr:cNvPr id="11" name="Elipse 10">
          <a:extLst>
            <a:ext uri="{FF2B5EF4-FFF2-40B4-BE49-F238E27FC236}">
              <a16:creationId xmlns:a16="http://schemas.microsoft.com/office/drawing/2014/main" id="{CD1BAD6D-ED2E-4D3B-A6E2-FCD2CEFF4536}"/>
            </a:ext>
          </a:extLst>
        </xdr:cNvPr>
        <xdr:cNvSpPr/>
      </xdr:nvSpPr>
      <xdr:spPr>
        <a:xfrm>
          <a:off x="161925" y="4743450"/>
          <a:ext cx="352425"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3</a:t>
          </a:r>
        </a:p>
      </xdr:txBody>
    </xdr:sp>
    <xdr:clientData/>
  </xdr:twoCellAnchor>
  <xdr:twoCellAnchor editAs="oneCell">
    <xdr:from>
      <xdr:col>10</xdr:col>
      <xdr:colOff>276225</xdr:colOff>
      <xdr:row>13</xdr:row>
      <xdr:rowOff>28575</xdr:rowOff>
    </xdr:from>
    <xdr:to>
      <xdr:col>16</xdr:col>
      <xdr:colOff>752475</xdr:colOff>
      <xdr:row>23</xdr:row>
      <xdr:rowOff>117888</xdr:rowOff>
    </xdr:to>
    <xdr:pic>
      <xdr:nvPicPr>
        <xdr:cNvPr id="12" name="Imagen 11">
          <a:extLst>
            <a:ext uri="{FF2B5EF4-FFF2-40B4-BE49-F238E27FC236}">
              <a16:creationId xmlns:a16="http://schemas.microsoft.com/office/drawing/2014/main" id="{78BA7DA3-C1FB-4E30-823C-E14A6C1F7AC1}"/>
            </a:ext>
          </a:extLst>
        </xdr:cNvPr>
        <xdr:cNvPicPr>
          <a:picLocks noChangeAspect="1"/>
        </xdr:cNvPicPr>
      </xdr:nvPicPr>
      <xdr:blipFill>
        <a:blip xmlns:r="http://schemas.openxmlformats.org/officeDocument/2006/relationships" r:embed="rId4"/>
        <a:stretch>
          <a:fillRect/>
        </a:stretch>
      </xdr:blipFill>
      <xdr:spPr>
        <a:xfrm>
          <a:off x="7896225" y="2505075"/>
          <a:ext cx="5048250" cy="1994313"/>
        </a:xfrm>
        <a:prstGeom prst="rect">
          <a:avLst/>
        </a:prstGeom>
      </xdr:spPr>
    </xdr:pic>
    <xdr:clientData/>
  </xdr:twoCellAnchor>
  <xdr:twoCellAnchor editAs="oneCell">
    <xdr:from>
      <xdr:col>1</xdr:col>
      <xdr:colOff>0</xdr:colOff>
      <xdr:row>25</xdr:row>
      <xdr:rowOff>1</xdr:rowOff>
    </xdr:from>
    <xdr:to>
      <xdr:col>9</xdr:col>
      <xdr:colOff>581147</xdr:colOff>
      <xdr:row>42</xdr:row>
      <xdr:rowOff>85725</xdr:rowOff>
    </xdr:to>
    <xdr:pic>
      <xdr:nvPicPr>
        <xdr:cNvPr id="13" name="Imagen 12">
          <a:extLst>
            <a:ext uri="{FF2B5EF4-FFF2-40B4-BE49-F238E27FC236}">
              <a16:creationId xmlns:a16="http://schemas.microsoft.com/office/drawing/2014/main" id="{4F31F13A-CDB5-422D-B06E-CE601FD805EB}"/>
            </a:ext>
          </a:extLst>
        </xdr:cNvPr>
        <xdr:cNvPicPr>
          <a:picLocks noChangeAspect="1"/>
        </xdr:cNvPicPr>
      </xdr:nvPicPr>
      <xdr:blipFill>
        <a:blip xmlns:r="http://schemas.openxmlformats.org/officeDocument/2006/relationships" r:embed="rId5"/>
        <a:stretch>
          <a:fillRect/>
        </a:stretch>
      </xdr:blipFill>
      <xdr:spPr>
        <a:xfrm>
          <a:off x="762000" y="4762501"/>
          <a:ext cx="6677147" cy="3324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438150</xdr:colOff>
      <xdr:row>6</xdr:row>
      <xdr:rowOff>104775</xdr:rowOff>
    </xdr:from>
    <xdr:to>
      <xdr:col>4</xdr:col>
      <xdr:colOff>247650</xdr:colOff>
      <xdr:row>8</xdr:row>
      <xdr:rowOff>142875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07FE4C1-44EE-447F-B11B-553030C962EE}"/>
            </a:ext>
          </a:extLst>
        </xdr:cNvPr>
        <xdr:cNvSpPr/>
      </xdr:nvSpPr>
      <xdr:spPr>
        <a:xfrm>
          <a:off x="6086475" y="1952625"/>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371475</xdr:colOff>
      <xdr:row>0</xdr:row>
      <xdr:rowOff>180975</xdr:rowOff>
    </xdr:from>
    <xdr:to>
      <xdr:col>8</xdr:col>
      <xdr:colOff>180237</xdr:colOff>
      <xdr:row>26</xdr:row>
      <xdr:rowOff>47023</xdr:rowOff>
    </xdr:to>
    <xdr:pic>
      <xdr:nvPicPr>
        <xdr:cNvPr id="2" name="Imagen 1">
          <a:extLst>
            <a:ext uri="{FF2B5EF4-FFF2-40B4-BE49-F238E27FC236}">
              <a16:creationId xmlns:a16="http://schemas.microsoft.com/office/drawing/2014/main" id="{6808A9CB-DF36-4AD3-A6D2-21819EC03504}"/>
            </a:ext>
          </a:extLst>
        </xdr:cNvPr>
        <xdr:cNvPicPr>
          <a:picLocks noChangeAspect="1"/>
        </xdr:cNvPicPr>
      </xdr:nvPicPr>
      <xdr:blipFill>
        <a:blip xmlns:r="http://schemas.openxmlformats.org/officeDocument/2006/relationships" r:embed="rId1"/>
        <a:stretch>
          <a:fillRect/>
        </a:stretch>
      </xdr:blipFill>
      <xdr:spPr>
        <a:xfrm>
          <a:off x="371475" y="180975"/>
          <a:ext cx="5904762" cy="4819048"/>
        </a:xfrm>
        <a:prstGeom prst="rect">
          <a:avLst/>
        </a:prstGeom>
      </xdr:spPr>
    </xdr:pic>
    <xdr:clientData/>
  </xdr:twoCellAnchor>
  <xdr:twoCellAnchor>
    <xdr:from>
      <xdr:col>9</xdr:col>
      <xdr:colOff>352425</xdr:colOff>
      <xdr:row>9</xdr:row>
      <xdr:rowOff>57150</xdr:rowOff>
    </xdr:from>
    <xdr:to>
      <xdr:col>11</xdr:col>
      <xdr:colOff>161925</xdr:colOff>
      <xdr:row>13</xdr:row>
      <xdr:rowOff>114300</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9E052964-86E2-4100-816D-25B6BD37B052}"/>
            </a:ext>
          </a:extLst>
        </xdr:cNvPr>
        <xdr:cNvSpPr/>
      </xdr:nvSpPr>
      <xdr:spPr>
        <a:xfrm>
          <a:off x="7210425" y="1771650"/>
          <a:ext cx="1333500" cy="819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 a Tabla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24"/>
  <sheetViews>
    <sheetView tabSelected="1" zoomScale="75" zoomScaleNormal="75" workbookViewId="0">
      <selection activeCell="AX5" sqref="AX5"/>
    </sheetView>
  </sheetViews>
  <sheetFormatPr baseColWidth="10" defaultRowHeight="15"/>
  <cols>
    <col min="1" max="1" width="8.42578125" style="2" customWidth="1"/>
    <col min="2" max="2" width="34" style="2" customWidth="1"/>
    <col min="3" max="3" width="34.140625" style="2" customWidth="1"/>
    <col min="4" max="4" width="34" style="2" customWidth="1"/>
    <col min="5" max="5" width="34.42578125" style="50" customWidth="1"/>
    <col min="6" max="6" width="21" style="50" customWidth="1"/>
    <col min="7" max="7" width="23.5703125" style="50" customWidth="1"/>
    <col min="8" max="8" width="44.140625" style="50" customWidth="1"/>
    <col min="9" max="10" width="26.85546875" style="50" customWidth="1"/>
    <col min="11" max="11" width="20.85546875" style="2" customWidth="1"/>
    <col min="12" max="13" width="17.42578125" style="2" customWidth="1"/>
    <col min="14" max="15" width="13.7109375" style="2" customWidth="1"/>
    <col min="16" max="16" width="14.28515625" style="2" customWidth="1"/>
    <col min="17" max="17" width="11.7109375" style="2" customWidth="1"/>
    <col min="18" max="18" width="11.42578125" style="2"/>
    <col min="19" max="19" width="45.7109375" style="50" customWidth="1"/>
    <col min="20" max="20" width="13.28515625" style="2" customWidth="1"/>
    <col min="21" max="21" width="15.28515625" style="2" customWidth="1"/>
    <col min="22" max="22" width="15.85546875" style="2" customWidth="1"/>
    <col min="23" max="23" width="15.5703125" style="2" customWidth="1"/>
    <col min="24" max="25" width="11.42578125" style="2"/>
    <col min="26" max="27" width="13.28515625" style="2" customWidth="1"/>
    <col min="28" max="28" width="15.85546875" style="2" hidden="1" customWidth="1"/>
    <col min="29" max="29" width="13.28515625" style="2" hidden="1" customWidth="1"/>
    <col min="30" max="30" width="14.28515625" style="2" hidden="1" customWidth="1"/>
    <col min="31" max="31" width="11.42578125" style="2"/>
    <col min="32" max="32" width="13.140625" style="2" hidden="1" customWidth="1"/>
    <col min="33" max="33" width="16.28515625" style="2" hidden="1" customWidth="1"/>
    <col min="34" max="35" width="12.85546875" style="2" hidden="1" customWidth="1"/>
    <col min="36" max="36" width="11.42578125" style="2"/>
    <col min="37" max="38" width="16.85546875" style="2" customWidth="1"/>
    <col min="39" max="39" width="27.140625" style="2" customWidth="1"/>
    <col min="40" max="41" width="11.42578125" style="2"/>
    <col min="42" max="42" width="12.85546875" style="2" customWidth="1"/>
    <col min="43" max="43" width="18.140625" style="2" customWidth="1"/>
    <col min="44" max="16384" width="11.42578125" style="2"/>
  </cols>
  <sheetData>
    <row r="1" spans="1:43" ht="26.25">
      <c r="A1" s="116"/>
      <c r="B1" s="117"/>
      <c r="C1" s="117"/>
      <c r="D1" s="120" t="s">
        <v>225</v>
      </c>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2"/>
      <c r="AN1" s="129" t="s">
        <v>226</v>
      </c>
      <c r="AO1" s="130"/>
      <c r="AP1" s="130"/>
      <c r="AQ1" s="130"/>
    </row>
    <row r="2" spans="1:43" ht="26.25" customHeight="1">
      <c r="A2" s="118"/>
      <c r="B2" s="119"/>
      <c r="C2" s="119"/>
      <c r="D2" s="123" t="s">
        <v>228</v>
      </c>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5"/>
      <c r="AN2" s="129" t="s">
        <v>251</v>
      </c>
      <c r="AO2" s="130"/>
      <c r="AP2" s="130"/>
      <c r="AQ2" s="130"/>
    </row>
    <row r="3" spans="1:43" ht="26.25">
      <c r="A3" s="118"/>
      <c r="B3" s="119"/>
      <c r="C3" s="119"/>
      <c r="D3" s="126" t="s">
        <v>229</v>
      </c>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8"/>
      <c r="AN3" s="129" t="s">
        <v>253</v>
      </c>
      <c r="AO3" s="130"/>
      <c r="AP3" s="130"/>
      <c r="AQ3" s="130"/>
    </row>
    <row r="4" spans="1:43" ht="26.25">
      <c r="A4" s="118"/>
      <c r="B4" s="119"/>
      <c r="C4" s="119"/>
      <c r="D4" s="101"/>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3"/>
      <c r="AN4" s="133" t="s">
        <v>227</v>
      </c>
      <c r="AO4" s="134"/>
      <c r="AP4" s="134"/>
      <c r="AQ4" s="135"/>
    </row>
    <row r="5" spans="1:43" ht="26.25">
      <c r="A5" s="131" t="s">
        <v>254</v>
      </c>
      <c r="B5" s="131"/>
      <c r="C5" s="132"/>
      <c r="D5" s="8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7"/>
      <c r="AN5" s="136"/>
      <c r="AO5" s="137"/>
      <c r="AP5" s="137"/>
      <c r="AQ5" s="138"/>
    </row>
    <row r="6" spans="1:43" ht="15.75">
      <c r="C6" s="104"/>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1"/>
      <c r="AN6" s="115"/>
      <c r="AO6" s="115"/>
    </row>
    <row r="7" spans="1:43" ht="60">
      <c r="A7" s="21" t="s">
        <v>49</v>
      </c>
      <c r="B7" s="17" t="s">
        <v>230</v>
      </c>
      <c r="C7" s="14" t="s">
        <v>224</v>
      </c>
      <c r="D7" s="14" t="s">
        <v>216</v>
      </c>
      <c r="E7" s="14" t="s">
        <v>6</v>
      </c>
      <c r="F7" s="14" t="s">
        <v>18</v>
      </c>
      <c r="G7" s="14" t="s">
        <v>250</v>
      </c>
      <c r="H7" s="15" t="s">
        <v>33</v>
      </c>
      <c r="I7" s="14" t="s">
        <v>217</v>
      </c>
      <c r="J7" s="14" t="s">
        <v>223</v>
      </c>
      <c r="K7" s="14" t="s">
        <v>7</v>
      </c>
      <c r="L7" s="16" t="s">
        <v>77</v>
      </c>
      <c r="M7" s="59" t="s">
        <v>111</v>
      </c>
      <c r="N7" s="16" t="s">
        <v>8</v>
      </c>
      <c r="O7" s="30" t="s">
        <v>65</v>
      </c>
      <c r="P7" s="16" t="s">
        <v>9</v>
      </c>
      <c r="Q7" s="30" t="s">
        <v>66</v>
      </c>
      <c r="R7" s="16" t="s">
        <v>10</v>
      </c>
      <c r="S7" s="14" t="s">
        <v>27</v>
      </c>
      <c r="T7" s="17" t="s">
        <v>34</v>
      </c>
      <c r="U7" s="15" t="s">
        <v>12</v>
      </c>
      <c r="V7" s="14" t="s">
        <v>116</v>
      </c>
      <c r="W7" s="14" t="s">
        <v>106</v>
      </c>
      <c r="X7" s="14" t="s">
        <v>13</v>
      </c>
      <c r="Y7" s="14" t="s">
        <v>14</v>
      </c>
      <c r="Z7" s="16" t="s">
        <v>15</v>
      </c>
      <c r="AA7" s="31" t="s">
        <v>71</v>
      </c>
      <c r="AB7" s="31" t="s">
        <v>117</v>
      </c>
      <c r="AC7" s="30" t="s">
        <v>68</v>
      </c>
      <c r="AD7" s="31" t="s">
        <v>72</v>
      </c>
      <c r="AE7" s="32" t="s">
        <v>69</v>
      </c>
      <c r="AF7" s="31" t="s">
        <v>107</v>
      </c>
      <c r="AG7" s="31" t="s">
        <v>118</v>
      </c>
      <c r="AH7" s="31" t="s">
        <v>70</v>
      </c>
      <c r="AI7" s="31" t="s">
        <v>73</v>
      </c>
      <c r="AJ7" s="16" t="s">
        <v>16</v>
      </c>
      <c r="AK7" s="18" t="s">
        <v>17</v>
      </c>
      <c r="AL7" s="18" t="s">
        <v>122</v>
      </c>
      <c r="AM7" s="18" t="s">
        <v>74</v>
      </c>
      <c r="AN7" s="84" t="s">
        <v>123</v>
      </c>
      <c r="AO7" s="84" t="s">
        <v>124</v>
      </c>
      <c r="AP7" s="18" t="s">
        <v>125</v>
      </c>
      <c r="AQ7" s="18" t="s">
        <v>126</v>
      </c>
    </row>
    <row r="8" spans="1:43" s="13" customFormat="1" ht="142.5" customHeight="1">
      <c r="A8" s="109"/>
      <c r="B8" s="109"/>
      <c r="C8" s="112" t="e">
        <f>LOOKUP(B8,E108:E145,F108:F145)</f>
        <v>#N/A</v>
      </c>
      <c r="D8" s="109"/>
      <c r="E8" s="154"/>
      <c r="F8" s="148"/>
      <c r="G8" s="148"/>
      <c r="H8" s="151" t="str">
        <f>CONCATENATE(E8," ",F8," ",G8)</f>
        <v xml:space="preserve">  </v>
      </c>
      <c r="I8" s="139"/>
      <c r="J8" s="139"/>
      <c r="K8" s="109"/>
      <c r="L8" s="109"/>
      <c r="M8" s="109"/>
      <c r="N8" s="109"/>
      <c r="O8" s="145">
        <f>IF(N8="Muy alta",100,IF(N8="Alta",80,IF(N8="Media",60,IF(N8="Baja",40,IF(N8="Muy baja",20,0)))))</f>
        <v>0</v>
      </c>
      <c r="P8" s="109"/>
      <c r="Q8" s="112">
        <f>IF(P8="Catastrófico",100,IF(P8="Mayor",80,IF(P8="Moderado",60,IF(P8="Menor",40,IF(P8="Leve",20,0)))))</f>
        <v>0</v>
      </c>
      <c r="R8" s="109"/>
      <c r="S8" s="61"/>
      <c r="T8" s="33" t="str">
        <f>IF(OR(U8="Preventivo",U8="Detectivo"),"Probabilidad",IF(U8="Correctivo","Impacto"," "))</f>
        <v xml:space="preserve"> </v>
      </c>
      <c r="U8" s="64"/>
      <c r="V8" s="64"/>
      <c r="W8" s="64"/>
      <c r="X8" s="64"/>
      <c r="Y8" s="64"/>
      <c r="Z8" s="142">
        <f>AD10</f>
        <v>0</v>
      </c>
      <c r="AA8" s="33">
        <f>IF(U8="Preventivo",25,IF(U8="Detectivo",15,0))</f>
        <v>0</v>
      </c>
      <c r="AB8" s="33">
        <f>IF(U8="Correctivo",0,IF(V8="Automatizado",25,IF(V8="Manual",15,0)))</f>
        <v>0</v>
      </c>
      <c r="AC8" s="33">
        <f>($O$8*((AA8+AB8))/100)</f>
        <v>0</v>
      </c>
      <c r="AD8" s="33">
        <f>O8-AC8</f>
        <v>0</v>
      </c>
      <c r="AE8" s="142">
        <f>AI10</f>
        <v>0</v>
      </c>
      <c r="AF8" s="33">
        <f>IF(U8="Correctivo",10,0)</f>
        <v>0</v>
      </c>
      <c r="AG8" s="33">
        <f>IF(T8="Probabilidad",0,IF(V8="Automatizado",25,IF(V8="Manual",15,0)))</f>
        <v>0</v>
      </c>
      <c r="AH8" s="33">
        <f>($Q$8*((AF8+AG8))/100)</f>
        <v>0</v>
      </c>
      <c r="AI8" s="33">
        <f>Q8-AH8</f>
        <v>0</v>
      </c>
      <c r="AJ8" s="109"/>
      <c r="AK8" s="109"/>
      <c r="AL8" s="109"/>
      <c r="AM8" s="57"/>
      <c r="AN8" s="65"/>
      <c r="AO8" s="65"/>
      <c r="AP8" s="65"/>
      <c r="AQ8" s="65"/>
    </row>
    <row r="9" spans="1:43" ht="142.5" customHeight="1">
      <c r="A9" s="110"/>
      <c r="B9" s="110"/>
      <c r="C9" s="113"/>
      <c r="D9" s="110"/>
      <c r="E9" s="155"/>
      <c r="F9" s="149"/>
      <c r="G9" s="149"/>
      <c r="H9" s="152"/>
      <c r="I9" s="140"/>
      <c r="J9" s="140"/>
      <c r="K9" s="110"/>
      <c r="L9" s="110"/>
      <c r="M9" s="110"/>
      <c r="N9" s="110"/>
      <c r="O9" s="146"/>
      <c r="P9" s="110"/>
      <c r="Q9" s="113"/>
      <c r="R9" s="110"/>
      <c r="S9" s="62"/>
      <c r="T9" s="33" t="str">
        <f t="shared" ref="T9:T72" si="0">IF(OR(U9="Preventivo",U9="Detectivo"),"Probabilidad",IF(U9="Correctivo","Impacto"," "))</f>
        <v xml:space="preserve"> </v>
      </c>
      <c r="U9" s="64"/>
      <c r="V9" s="64"/>
      <c r="W9" s="64"/>
      <c r="X9" s="64"/>
      <c r="Y9" s="64"/>
      <c r="Z9" s="143"/>
      <c r="AA9" s="33">
        <f t="shared" ref="AA9:AA72" si="1">IF(U9="Preventivo",25,IF(U9="Detectivo",15,0))</f>
        <v>0</v>
      </c>
      <c r="AB9" s="33">
        <f t="shared" ref="AB9:AB72" si="2">IF(U9="Correctivo",0,IF(V9="Automatizado",25,IF(V9="Manual",15,0)))</f>
        <v>0</v>
      </c>
      <c r="AC9" s="33">
        <f>($AD$8*((AA9+AB9))/100)</f>
        <v>0</v>
      </c>
      <c r="AD9" s="33">
        <f>AD8-AC9</f>
        <v>0</v>
      </c>
      <c r="AE9" s="143"/>
      <c r="AF9" s="33">
        <f t="shared" ref="AF9:AF72" si="3">IF(U9="Correctivo",10,0)</f>
        <v>0</v>
      </c>
      <c r="AG9" s="33">
        <f t="shared" ref="AG9:AG72" si="4">IF(T9="Probabilidad",0,IF(V9="Automatizado",25,IF(V9="Manual",15,0)))</f>
        <v>0</v>
      </c>
      <c r="AH9" s="33">
        <f>($AI$8*((AF9+AG9))/100)</f>
        <v>0</v>
      </c>
      <c r="AI9" s="33">
        <f>AI8-AH9</f>
        <v>0</v>
      </c>
      <c r="AJ9" s="110"/>
      <c r="AK9" s="110"/>
      <c r="AL9" s="110"/>
      <c r="AM9" s="57"/>
      <c r="AN9" s="66"/>
      <c r="AO9" s="66"/>
      <c r="AP9" s="66"/>
      <c r="AQ9" s="66"/>
    </row>
    <row r="10" spans="1:43" ht="142.5" customHeight="1">
      <c r="A10" s="111"/>
      <c r="B10" s="111"/>
      <c r="C10" s="114"/>
      <c r="D10" s="111"/>
      <c r="E10" s="156"/>
      <c r="F10" s="150"/>
      <c r="G10" s="150"/>
      <c r="H10" s="153"/>
      <c r="I10" s="141"/>
      <c r="J10" s="141"/>
      <c r="K10" s="111"/>
      <c r="L10" s="111"/>
      <c r="M10" s="111"/>
      <c r="N10" s="111"/>
      <c r="O10" s="147"/>
      <c r="P10" s="111"/>
      <c r="Q10" s="114"/>
      <c r="R10" s="111"/>
      <c r="S10" s="63"/>
      <c r="T10" s="33" t="str">
        <f t="shared" si="0"/>
        <v xml:space="preserve"> </v>
      </c>
      <c r="U10" s="64"/>
      <c r="V10" s="64"/>
      <c r="W10" s="64"/>
      <c r="X10" s="64"/>
      <c r="Y10" s="64"/>
      <c r="Z10" s="144"/>
      <c r="AA10" s="33">
        <f t="shared" si="1"/>
        <v>0</v>
      </c>
      <c r="AB10" s="33">
        <f t="shared" si="2"/>
        <v>0</v>
      </c>
      <c r="AC10" s="33">
        <f>($AD$9*((AA10+AB10))/100)</f>
        <v>0</v>
      </c>
      <c r="AD10" s="33">
        <f>AD9-AC10</f>
        <v>0</v>
      </c>
      <c r="AE10" s="144"/>
      <c r="AF10" s="33">
        <f t="shared" si="3"/>
        <v>0</v>
      </c>
      <c r="AG10" s="33">
        <f t="shared" si="4"/>
        <v>0</v>
      </c>
      <c r="AH10" s="33">
        <f>($AI$9*((AF10+AG10))/100)</f>
        <v>0</v>
      </c>
      <c r="AI10" s="33">
        <f>AI9-AH10</f>
        <v>0</v>
      </c>
      <c r="AJ10" s="111"/>
      <c r="AK10" s="111"/>
      <c r="AL10" s="111"/>
      <c r="AM10" s="57"/>
      <c r="AN10" s="66"/>
      <c r="AO10" s="66"/>
      <c r="AP10" s="66"/>
      <c r="AQ10" s="66"/>
    </row>
    <row r="11" spans="1:43" ht="84.75" customHeight="1">
      <c r="A11" s="109"/>
      <c r="B11" s="109"/>
      <c r="C11" s="112" t="e">
        <f t="shared" ref="C11" si="5">LOOKUP(B11,E111:E148,F111:F148)</f>
        <v>#N/A</v>
      </c>
      <c r="D11" s="109"/>
      <c r="E11" s="154"/>
      <c r="F11" s="148"/>
      <c r="G11" s="148"/>
      <c r="H11" s="151" t="str">
        <f t="shared" ref="H11" si="6">CONCATENATE(E11," ",F11," ",G11)</f>
        <v xml:space="preserve">  </v>
      </c>
      <c r="I11" s="139"/>
      <c r="J11" s="139"/>
      <c r="K11" s="109"/>
      <c r="L11" s="109"/>
      <c r="M11" s="109"/>
      <c r="N11" s="109"/>
      <c r="O11" s="145">
        <f t="shared" ref="O11" si="7">IF(N11="Muy alta",100,IF(N11="Alta",80,IF(N11="Media",60,IF(N11="Baja",40,IF(N11="Muy baja",20,0)))))</f>
        <v>0</v>
      </c>
      <c r="P11" s="109"/>
      <c r="Q11" s="112">
        <f t="shared" ref="Q11" si="8">IF(P11="Catastrófico",100,IF(P11="Mayor",80,IF(P11="Moderado",60,IF(P11="Menor",40,IF(P11="Leve",20,0)))))</f>
        <v>0</v>
      </c>
      <c r="R11" s="109"/>
      <c r="S11" s="61"/>
      <c r="T11" s="33" t="str">
        <f t="shared" si="0"/>
        <v xml:space="preserve"> </v>
      </c>
      <c r="U11" s="64"/>
      <c r="V11" s="64"/>
      <c r="W11" s="64"/>
      <c r="X11" s="64"/>
      <c r="Y11" s="64"/>
      <c r="Z11" s="142">
        <f>AD13</f>
        <v>0</v>
      </c>
      <c r="AA11" s="33">
        <f t="shared" si="1"/>
        <v>0</v>
      </c>
      <c r="AB11" s="33">
        <f t="shared" si="2"/>
        <v>0</v>
      </c>
      <c r="AC11" s="33">
        <f>($O$11*((AA11+AB11))/100)</f>
        <v>0</v>
      </c>
      <c r="AD11" s="33">
        <f>O11-AC11</f>
        <v>0</v>
      </c>
      <c r="AE11" s="142">
        <f>AI13</f>
        <v>0</v>
      </c>
      <c r="AF11" s="33">
        <f t="shared" si="3"/>
        <v>0</v>
      </c>
      <c r="AG11" s="33">
        <f t="shared" si="4"/>
        <v>0</v>
      </c>
      <c r="AH11" s="33">
        <f>($Q$11*((AF11+AG11))/100)</f>
        <v>0</v>
      </c>
      <c r="AI11" s="33">
        <f>Q11-AH11</f>
        <v>0</v>
      </c>
      <c r="AJ11" s="109"/>
      <c r="AK11" s="109"/>
      <c r="AL11" s="109"/>
      <c r="AM11" s="57"/>
      <c r="AN11" s="66"/>
      <c r="AO11" s="66"/>
      <c r="AP11" s="66"/>
      <c r="AQ11" s="66"/>
    </row>
    <row r="12" spans="1:43" ht="84.75" customHeight="1">
      <c r="A12" s="110"/>
      <c r="B12" s="110"/>
      <c r="C12" s="113"/>
      <c r="D12" s="110"/>
      <c r="E12" s="155"/>
      <c r="F12" s="149"/>
      <c r="G12" s="149"/>
      <c r="H12" s="152"/>
      <c r="I12" s="140"/>
      <c r="J12" s="140"/>
      <c r="K12" s="110"/>
      <c r="L12" s="110"/>
      <c r="M12" s="110"/>
      <c r="N12" s="110"/>
      <c r="O12" s="146"/>
      <c r="P12" s="110"/>
      <c r="Q12" s="113"/>
      <c r="R12" s="110"/>
      <c r="S12" s="62"/>
      <c r="T12" s="33" t="str">
        <f t="shared" si="0"/>
        <v xml:space="preserve"> </v>
      </c>
      <c r="U12" s="64"/>
      <c r="V12" s="64"/>
      <c r="W12" s="64"/>
      <c r="X12" s="64"/>
      <c r="Y12" s="64"/>
      <c r="Z12" s="143"/>
      <c r="AA12" s="33">
        <f t="shared" si="1"/>
        <v>0</v>
      </c>
      <c r="AB12" s="33">
        <f t="shared" si="2"/>
        <v>0</v>
      </c>
      <c r="AC12" s="33">
        <f>($AD$11*((AA12+AB12))/100)</f>
        <v>0</v>
      </c>
      <c r="AD12" s="33">
        <f>AD11-AC12</f>
        <v>0</v>
      </c>
      <c r="AE12" s="143"/>
      <c r="AF12" s="33">
        <f t="shared" si="3"/>
        <v>0</v>
      </c>
      <c r="AG12" s="33">
        <f t="shared" si="4"/>
        <v>0</v>
      </c>
      <c r="AH12" s="33">
        <f>($AI$11*((AF12+AG12))/100)</f>
        <v>0</v>
      </c>
      <c r="AI12" s="33">
        <f>AI11-AH12</f>
        <v>0</v>
      </c>
      <c r="AJ12" s="110"/>
      <c r="AK12" s="110"/>
      <c r="AL12" s="110"/>
      <c r="AM12" s="57"/>
      <c r="AN12" s="66"/>
      <c r="AO12" s="66"/>
      <c r="AP12" s="66"/>
      <c r="AQ12" s="66"/>
    </row>
    <row r="13" spans="1:43" ht="84.75" customHeight="1">
      <c r="A13" s="111"/>
      <c r="B13" s="111"/>
      <c r="C13" s="114"/>
      <c r="D13" s="111"/>
      <c r="E13" s="156"/>
      <c r="F13" s="150"/>
      <c r="G13" s="150"/>
      <c r="H13" s="153"/>
      <c r="I13" s="141"/>
      <c r="J13" s="141"/>
      <c r="K13" s="111"/>
      <c r="L13" s="111"/>
      <c r="M13" s="111"/>
      <c r="N13" s="111"/>
      <c r="O13" s="147"/>
      <c r="P13" s="111"/>
      <c r="Q13" s="114"/>
      <c r="R13" s="111"/>
      <c r="S13" s="63"/>
      <c r="T13" s="33" t="str">
        <f t="shared" si="0"/>
        <v xml:space="preserve"> </v>
      </c>
      <c r="U13" s="64"/>
      <c r="V13" s="64"/>
      <c r="W13" s="64"/>
      <c r="X13" s="64"/>
      <c r="Y13" s="64"/>
      <c r="Z13" s="144"/>
      <c r="AA13" s="33">
        <f t="shared" si="1"/>
        <v>0</v>
      </c>
      <c r="AB13" s="33">
        <f t="shared" si="2"/>
        <v>0</v>
      </c>
      <c r="AC13" s="33">
        <f>($AD$12*((AA13+AB13))/100)</f>
        <v>0</v>
      </c>
      <c r="AD13" s="33">
        <f>AD12-AC13</f>
        <v>0</v>
      </c>
      <c r="AE13" s="144"/>
      <c r="AF13" s="33">
        <f t="shared" si="3"/>
        <v>0</v>
      </c>
      <c r="AG13" s="33">
        <f t="shared" si="4"/>
        <v>0</v>
      </c>
      <c r="AH13" s="33">
        <f>($AI$12*((AF13+AG13))/100)</f>
        <v>0</v>
      </c>
      <c r="AI13" s="33">
        <f>AI12-AH13</f>
        <v>0</v>
      </c>
      <c r="AJ13" s="111"/>
      <c r="AK13" s="111"/>
      <c r="AL13" s="111"/>
      <c r="AM13" s="57"/>
      <c r="AN13" s="66"/>
      <c r="AO13" s="66"/>
      <c r="AP13" s="66"/>
      <c r="AQ13" s="66"/>
    </row>
    <row r="14" spans="1:43" ht="84.75" customHeight="1">
      <c r="A14" s="109"/>
      <c r="B14" s="109"/>
      <c r="C14" s="112" t="e">
        <f t="shared" ref="C14" si="9">LOOKUP(B14,E114:E151,F114:F151)</f>
        <v>#N/A</v>
      </c>
      <c r="D14" s="109"/>
      <c r="E14" s="154"/>
      <c r="F14" s="148"/>
      <c r="G14" s="148"/>
      <c r="H14" s="151" t="str">
        <f t="shared" ref="H14" si="10">CONCATENATE(E14," ",F14," ",G14)</f>
        <v xml:space="preserve">  </v>
      </c>
      <c r="I14" s="139"/>
      <c r="J14" s="139"/>
      <c r="K14" s="109"/>
      <c r="L14" s="109"/>
      <c r="M14" s="109"/>
      <c r="N14" s="109"/>
      <c r="O14" s="145">
        <f t="shared" ref="O14" si="11">IF(N14="Muy alta",100,IF(N14="Alta",80,IF(N14="Media",60,IF(N14="Baja",40,IF(N14="Muy baja",20,0)))))</f>
        <v>0</v>
      </c>
      <c r="P14" s="109"/>
      <c r="Q14" s="112">
        <f t="shared" ref="Q14" si="12">IF(P14="Catastrófico",100,IF(P14="Mayor",80,IF(P14="Moderado",60,IF(P14="Menor",40,IF(P14="Leve",20,0)))))</f>
        <v>0</v>
      </c>
      <c r="R14" s="109"/>
      <c r="S14" s="61"/>
      <c r="T14" s="33" t="str">
        <f t="shared" si="0"/>
        <v xml:space="preserve"> </v>
      </c>
      <c r="U14" s="64"/>
      <c r="V14" s="64"/>
      <c r="W14" s="64"/>
      <c r="X14" s="64"/>
      <c r="Y14" s="64"/>
      <c r="Z14" s="142">
        <f>AD16</f>
        <v>0</v>
      </c>
      <c r="AA14" s="33">
        <f t="shared" si="1"/>
        <v>0</v>
      </c>
      <c r="AB14" s="33">
        <f t="shared" si="2"/>
        <v>0</v>
      </c>
      <c r="AC14" s="33">
        <f>($O$14*((AA14+AB14))/100)</f>
        <v>0</v>
      </c>
      <c r="AD14" s="33">
        <f>O14-AC14</f>
        <v>0</v>
      </c>
      <c r="AE14" s="142">
        <f>AI16</f>
        <v>0</v>
      </c>
      <c r="AF14" s="33">
        <f t="shared" si="3"/>
        <v>0</v>
      </c>
      <c r="AG14" s="33">
        <f t="shared" si="4"/>
        <v>0</v>
      </c>
      <c r="AH14" s="33">
        <f>($Q$14*((AF14+AG14))/100)</f>
        <v>0</v>
      </c>
      <c r="AI14" s="33">
        <f>Q14-AH14</f>
        <v>0</v>
      </c>
      <c r="AJ14" s="109"/>
      <c r="AK14" s="109"/>
      <c r="AL14" s="109"/>
      <c r="AM14" s="57"/>
      <c r="AN14" s="66"/>
      <c r="AO14" s="66"/>
      <c r="AP14" s="66"/>
      <c r="AQ14" s="66"/>
    </row>
    <row r="15" spans="1:43" ht="84.75" customHeight="1">
      <c r="A15" s="110"/>
      <c r="B15" s="110"/>
      <c r="C15" s="113"/>
      <c r="D15" s="110"/>
      <c r="E15" s="155"/>
      <c r="F15" s="149"/>
      <c r="G15" s="149"/>
      <c r="H15" s="152"/>
      <c r="I15" s="140"/>
      <c r="J15" s="140"/>
      <c r="K15" s="110"/>
      <c r="L15" s="110"/>
      <c r="M15" s="110"/>
      <c r="N15" s="110"/>
      <c r="O15" s="146"/>
      <c r="P15" s="110"/>
      <c r="Q15" s="113"/>
      <c r="R15" s="110"/>
      <c r="S15" s="62"/>
      <c r="T15" s="33" t="str">
        <f t="shared" si="0"/>
        <v xml:space="preserve"> </v>
      </c>
      <c r="U15" s="64"/>
      <c r="V15" s="64"/>
      <c r="W15" s="64"/>
      <c r="X15" s="64"/>
      <c r="Y15" s="64"/>
      <c r="Z15" s="143"/>
      <c r="AA15" s="33">
        <f t="shared" si="1"/>
        <v>0</v>
      </c>
      <c r="AB15" s="33">
        <f t="shared" si="2"/>
        <v>0</v>
      </c>
      <c r="AC15" s="33">
        <f>($AD$14*((AA15+AB15))/100)</f>
        <v>0</v>
      </c>
      <c r="AD15" s="33">
        <f>AD14-AC15</f>
        <v>0</v>
      </c>
      <c r="AE15" s="143"/>
      <c r="AF15" s="33">
        <f t="shared" si="3"/>
        <v>0</v>
      </c>
      <c r="AG15" s="33">
        <f t="shared" si="4"/>
        <v>0</v>
      </c>
      <c r="AH15" s="33">
        <f>($AI$14*((AF15+AG15))/100)</f>
        <v>0</v>
      </c>
      <c r="AI15" s="33">
        <f>AI14-AH15</f>
        <v>0</v>
      </c>
      <c r="AJ15" s="110"/>
      <c r="AK15" s="110"/>
      <c r="AL15" s="110"/>
      <c r="AM15" s="57"/>
      <c r="AN15" s="66"/>
      <c r="AO15" s="66"/>
      <c r="AP15" s="66"/>
      <c r="AQ15" s="66"/>
    </row>
    <row r="16" spans="1:43" ht="84.75" customHeight="1">
      <c r="A16" s="111"/>
      <c r="B16" s="111"/>
      <c r="C16" s="114"/>
      <c r="D16" s="111"/>
      <c r="E16" s="156"/>
      <c r="F16" s="150"/>
      <c r="G16" s="150"/>
      <c r="H16" s="153"/>
      <c r="I16" s="141"/>
      <c r="J16" s="141"/>
      <c r="K16" s="111"/>
      <c r="L16" s="111"/>
      <c r="M16" s="111"/>
      <c r="N16" s="111"/>
      <c r="O16" s="147"/>
      <c r="P16" s="111"/>
      <c r="Q16" s="114"/>
      <c r="R16" s="111"/>
      <c r="S16" s="63"/>
      <c r="T16" s="33" t="str">
        <f t="shared" si="0"/>
        <v xml:space="preserve"> </v>
      </c>
      <c r="U16" s="64"/>
      <c r="V16" s="64"/>
      <c r="W16" s="64"/>
      <c r="X16" s="64"/>
      <c r="Y16" s="64"/>
      <c r="Z16" s="144"/>
      <c r="AA16" s="33">
        <f t="shared" si="1"/>
        <v>0</v>
      </c>
      <c r="AB16" s="33">
        <f t="shared" si="2"/>
        <v>0</v>
      </c>
      <c r="AC16" s="33">
        <f>($AD$15*((AA16+AB16))/100)</f>
        <v>0</v>
      </c>
      <c r="AD16" s="33">
        <f>AD15-AC16</f>
        <v>0</v>
      </c>
      <c r="AE16" s="144"/>
      <c r="AF16" s="33">
        <f t="shared" si="3"/>
        <v>0</v>
      </c>
      <c r="AG16" s="33">
        <f t="shared" si="4"/>
        <v>0</v>
      </c>
      <c r="AH16" s="33">
        <f>($AI$15*((AF16+AG16))/100)</f>
        <v>0</v>
      </c>
      <c r="AI16" s="33">
        <f>AI15-AH16</f>
        <v>0</v>
      </c>
      <c r="AJ16" s="111"/>
      <c r="AK16" s="111"/>
      <c r="AL16" s="111"/>
      <c r="AM16" s="57"/>
      <c r="AN16" s="66"/>
      <c r="AO16" s="66"/>
      <c r="AP16" s="66"/>
      <c r="AQ16" s="66"/>
    </row>
    <row r="17" spans="1:43" ht="84.75" customHeight="1">
      <c r="A17" s="109"/>
      <c r="B17" s="109"/>
      <c r="C17" s="112" t="e">
        <f t="shared" ref="C17" si="13">LOOKUP(B17,E117:E154,F117:F154)</f>
        <v>#N/A</v>
      </c>
      <c r="D17" s="109"/>
      <c r="E17" s="154"/>
      <c r="F17" s="161"/>
      <c r="G17" s="161"/>
      <c r="H17" s="151" t="str">
        <f t="shared" ref="H17" si="14">CONCATENATE(E17," ",F17," ",G17)</f>
        <v xml:space="preserve">  </v>
      </c>
      <c r="I17" s="139"/>
      <c r="J17" s="139"/>
      <c r="K17" s="109"/>
      <c r="L17" s="109"/>
      <c r="M17" s="109"/>
      <c r="N17" s="109"/>
      <c r="O17" s="145">
        <f t="shared" ref="O17" si="15">IF(N17="Muy alta",100,IF(N17="Alta",80,IF(N17="Media",60,IF(N17="Baja",40,IF(N17="Muy baja",20,0)))))</f>
        <v>0</v>
      </c>
      <c r="P17" s="109"/>
      <c r="Q17" s="112">
        <f t="shared" ref="Q17" si="16">IF(P17="Catastrófico",100,IF(P17="Mayor",80,IF(P17="Moderado",60,IF(P17="Menor",40,IF(P17="Leve",20,0)))))</f>
        <v>0</v>
      </c>
      <c r="R17" s="109"/>
      <c r="S17" s="57"/>
      <c r="T17" s="33" t="str">
        <f t="shared" si="0"/>
        <v xml:space="preserve"> </v>
      </c>
      <c r="U17" s="64"/>
      <c r="V17" s="64"/>
      <c r="W17" s="64"/>
      <c r="X17" s="64"/>
      <c r="Y17" s="64"/>
      <c r="Z17" s="142">
        <f>AD19</f>
        <v>0</v>
      </c>
      <c r="AA17" s="33">
        <f t="shared" si="1"/>
        <v>0</v>
      </c>
      <c r="AB17" s="33">
        <f t="shared" si="2"/>
        <v>0</v>
      </c>
      <c r="AC17" s="33">
        <f>($O$17*((AA17+AB17))/100)</f>
        <v>0</v>
      </c>
      <c r="AD17" s="33">
        <f>O17-AC17</f>
        <v>0</v>
      </c>
      <c r="AE17" s="142">
        <f>AI19</f>
        <v>0</v>
      </c>
      <c r="AF17" s="33">
        <f t="shared" si="3"/>
        <v>0</v>
      </c>
      <c r="AG17" s="33">
        <f t="shared" si="4"/>
        <v>0</v>
      </c>
      <c r="AH17" s="33">
        <f>($Q$17*((AF17+AG17))/100)</f>
        <v>0</v>
      </c>
      <c r="AI17" s="33">
        <f>Q17-AH17</f>
        <v>0</v>
      </c>
      <c r="AJ17" s="109"/>
      <c r="AK17" s="109"/>
      <c r="AL17" s="109"/>
      <c r="AM17" s="57"/>
      <c r="AN17" s="66"/>
      <c r="AO17" s="66"/>
      <c r="AP17" s="66"/>
      <c r="AQ17" s="66"/>
    </row>
    <row r="18" spans="1:43" ht="84.75" customHeight="1">
      <c r="A18" s="110"/>
      <c r="B18" s="110"/>
      <c r="C18" s="113"/>
      <c r="D18" s="110"/>
      <c r="E18" s="155"/>
      <c r="F18" s="162"/>
      <c r="G18" s="162"/>
      <c r="H18" s="152"/>
      <c r="I18" s="140"/>
      <c r="J18" s="140"/>
      <c r="K18" s="110"/>
      <c r="L18" s="110"/>
      <c r="M18" s="110"/>
      <c r="N18" s="110"/>
      <c r="O18" s="146"/>
      <c r="P18" s="110"/>
      <c r="Q18" s="113"/>
      <c r="R18" s="110"/>
      <c r="S18" s="57"/>
      <c r="T18" s="33" t="str">
        <f t="shared" si="0"/>
        <v xml:space="preserve"> </v>
      </c>
      <c r="U18" s="64"/>
      <c r="V18" s="64"/>
      <c r="W18" s="64"/>
      <c r="X18" s="64"/>
      <c r="Y18" s="64"/>
      <c r="Z18" s="143"/>
      <c r="AA18" s="33">
        <f t="shared" si="1"/>
        <v>0</v>
      </c>
      <c r="AB18" s="33">
        <f t="shared" si="2"/>
        <v>0</v>
      </c>
      <c r="AC18" s="33">
        <f>($AD$17*((AA18+AB18))/100)</f>
        <v>0</v>
      </c>
      <c r="AD18" s="33">
        <f>AD17-AC18</f>
        <v>0</v>
      </c>
      <c r="AE18" s="143"/>
      <c r="AF18" s="33">
        <f t="shared" si="3"/>
        <v>0</v>
      </c>
      <c r="AG18" s="33">
        <f t="shared" si="4"/>
        <v>0</v>
      </c>
      <c r="AH18" s="33">
        <f>($AI$17*((AF18+AG18))/100)</f>
        <v>0</v>
      </c>
      <c r="AI18" s="33">
        <f>AI17-AH18</f>
        <v>0</v>
      </c>
      <c r="AJ18" s="110"/>
      <c r="AK18" s="110"/>
      <c r="AL18" s="110"/>
      <c r="AM18" s="57"/>
      <c r="AN18" s="66"/>
      <c r="AO18" s="66"/>
      <c r="AP18" s="66"/>
      <c r="AQ18" s="66"/>
    </row>
    <row r="19" spans="1:43" ht="84.75" customHeight="1">
      <c r="A19" s="111"/>
      <c r="B19" s="111"/>
      <c r="C19" s="114"/>
      <c r="D19" s="111"/>
      <c r="E19" s="156"/>
      <c r="F19" s="163"/>
      <c r="G19" s="163"/>
      <c r="H19" s="153"/>
      <c r="I19" s="141"/>
      <c r="J19" s="141"/>
      <c r="K19" s="111"/>
      <c r="L19" s="111"/>
      <c r="M19" s="111"/>
      <c r="N19" s="111"/>
      <c r="O19" s="147"/>
      <c r="P19" s="111"/>
      <c r="Q19" s="114"/>
      <c r="R19" s="111"/>
      <c r="S19" s="57"/>
      <c r="T19" s="33" t="str">
        <f t="shared" si="0"/>
        <v xml:space="preserve"> </v>
      </c>
      <c r="U19" s="64"/>
      <c r="V19" s="64"/>
      <c r="W19" s="64"/>
      <c r="X19" s="64"/>
      <c r="Y19" s="64"/>
      <c r="Z19" s="144"/>
      <c r="AA19" s="33">
        <f t="shared" si="1"/>
        <v>0</v>
      </c>
      <c r="AB19" s="33">
        <f t="shared" si="2"/>
        <v>0</v>
      </c>
      <c r="AC19" s="33">
        <f>($AD$18*((AA19+AB19))/100)</f>
        <v>0</v>
      </c>
      <c r="AD19" s="33">
        <f>AD18-AC19</f>
        <v>0</v>
      </c>
      <c r="AE19" s="144"/>
      <c r="AF19" s="33">
        <f t="shared" si="3"/>
        <v>0</v>
      </c>
      <c r="AG19" s="33">
        <f t="shared" si="4"/>
        <v>0</v>
      </c>
      <c r="AH19" s="33">
        <f>($AI$18*((AF19+AG19))/100)</f>
        <v>0</v>
      </c>
      <c r="AI19" s="33">
        <f>AI18-AH19</f>
        <v>0</v>
      </c>
      <c r="AJ19" s="111"/>
      <c r="AK19" s="111"/>
      <c r="AL19" s="111"/>
      <c r="AM19" s="57"/>
      <c r="AN19" s="66"/>
      <c r="AO19" s="66"/>
      <c r="AP19" s="66"/>
      <c r="AQ19" s="66"/>
    </row>
    <row r="20" spans="1:43" ht="84.75" customHeight="1">
      <c r="A20" s="109"/>
      <c r="B20" s="109"/>
      <c r="C20" s="112" t="e">
        <f t="shared" ref="C20" si="17">LOOKUP(B20,E120:E157,F120:F157)</f>
        <v>#N/A</v>
      </c>
      <c r="D20" s="109"/>
      <c r="E20" s="154"/>
      <c r="F20" s="148"/>
      <c r="G20" s="139"/>
      <c r="H20" s="151" t="str">
        <f t="shared" ref="H20" si="18">CONCATENATE(E20," ",F20," ",G20)</f>
        <v xml:space="preserve">  </v>
      </c>
      <c r="I20" s="139"/>
      <c r="J20" s="139"/>
      <c r="K20" s="109"/>
      <c r="L20" s="109"/>
      <c r="M20" s="109"/>
      <c r="N20" s="109"/>
      <c r="O20" s="145">
        <f t="shared" ref="O20" si="19">IF(N20="Muy alta",100,IF(N20="Alta",80,IF(N20="Media",60,IF(N20="Baja",40,IF(N20="Muy baja",20,0)))))</f>
        <v>0</v>
      </c>
      <c r="P20" s="109"/>
      <c r="Q20" s="112">
        <f t="shared" ref="Q20" si="20">IF(P20="Catastrófico",100,IF(P20="Mayor",80,IF(P20="Moderado",60,IF(P20="Menor",40,IF(P20="Leve",20,0)))))</f>
        <v>0</v>
      </c>
      <c r="R20" s="109"/>
      <c r="S20" s="61"/>
      <c r="T20" s="33" t="str">
        <f t="shared" si="0"/>
        <v xml:space="preserve"> </v>
      </c>
      <c r="U20" s="64"/>
      <c r="V20" s="64"/>
      <c r="W20" s="64"/>
      <c r="X20" s="64"/>
      <c r="Y20" s="64"/>
      <c r="Z20" s="142">
        <f t="shared" ref="Z20" si="21">AD22</f>
        <v>0</v>
      </c>
      <c r="AA20" s="33">
        <f t="shared" si="1"/>
        <v>0</v>
      </c>
      <c r="AB20" s="33">
        <f t="shared" si="2"/>
        <v>0</v>
      </c>
      <c r="AC20" s="33">
        <f>($O$20*((AA20+AB20))/100)</f>
        <v>0</v>
      </c>
      <c r="AD20" s="33">
        <f t="shared" ref="AD20" si="22">O20-AC20</f>
        <v>0</v>
      </c>
      <c r="AE20" s="142">
        <f t="shared" ref="AE20" si="23">AI22</f>
        <v>0</v>
      </c>
      <c r="AF20" s="33">
        <f t="shared" si="3"/>
        <v>0</v>
      </c>
      <c r="AG20" s="33">
        <f t="shared" si="4"/>
        <v>0</v>
      </c>
      <c r="AH20" s="33">
        <f>($Q$20*((AF20+AG20))/100)</f>
        <v>0</v>
      </c>
      <c r="AI20" s="33">
        <f t="shared" ref="AI20" si="24">Q20-AH20</f>
        <v>0</v>
      </c>
      <c r="AJ20" s="109"/>
      <c r="AK20" s="109"/>
      <c r="AL20" s="109"/>
      <c r="AM20" s="57"/>
      <c r="AN20" s="66"/>
      <c r="AO20" s="66"/>
      <c r="AP20" s="66"/>
      <c r="AQ20" s="66"/>
    </row>
    <row r="21" spans="1:43" ht="84.75" customHeight="1">
      <c r="A21" s="110"/>
      <c r="B21" s="110"/>
      <c r="C21" s="113"/>
      <c r="D21" s="110"/>
      <c r="E21" s="155"/>
      <c r="F21" s="149"/>
      <c r="G21" s="140"/>
      <c r="H21" s="152"/>
      <c r="I21" s="140"/>
      <c r="J21" s="140"/>
      <c r="K21" s="110"/>
      <c r="L21" s="110"/>
      <c r="M21" s="110"/>
      <c r="N21" s="110"/>
      <c r="O21" s="146"/>
      <c r="P21" s="110"/>
      <c r="Q21" s="113"/>
      <c r="R21" s="110"/>
      <c r="S21" s="62"/>
      <c r="T21" s="33" t="str">
        <f t="shared" si="0"/>
        <v xml:space="preserve"> </v>
      </c>
      <c r="U21" s="64"/>
      <c r="V21" s="64"/>
      <c r="W21" s="64"/>
      <c r="X21" s="64"/>
      <c r="Y21" s="64"/>
      <c r="Z21" s="143"/>
      <c r="AA21" s="33">
        <f t="shared" si="1"/>
        <v>0</v>
      </c>
      <c r="AB21" s="33">
        <f t="shared" si="2"/>
        <v>0</v>
      </c>
      <c r="AC21" s="33">
        <f>($AD$20*((AA21+AB21))/100)</f>
        <v>0</v>
      </c>
      <c r="AD21" s="33">
        <f t="shared" ref="AD21:AD22" si="25">AD20-AC21</f>
        <v>0</v>
      </c>
      <c r="AE21" s="143"/>
      <c r="AF21" s="33">
        <f t="shared" si="3"/>
        <v>0</v>
      </c>
      <c r="AG21" s="33">
        <f t="shared" si="4"/>
        <v>0</v>
      </c>
      <c r="AH21" s="33">
        <f>($AI$20*((AF21+AG21))/100)</f>
        <v>0</v>
      </c>
      <c r="AI21" s="33">
        <f t="shared" ref="AI21:AI22" si="26">AI20-AH21</f>
        <v>0</v>
      </c>
      <c r="AJ21" s="110"/>
      <c r="AK21" s="110"/>
      <c r="AL21" s="110"/>
      <c r="AM21" s="57"/>
      <c r="AN21" s="66"/>
      <c r="AO21" s="66"/>
      <c r="AP21" s="66"/>
      <c r="AQ21" s="66"/>
    </row>
    <row r="22" spans="1:43" ht="84.75" customHeight="1">
      <c r="A22" s="111"/>
      <c r="B22" s="111"/>
      <c r="C22" s="114"/>
      <c r="D22" s="111"/>
      <c r="E22" s="156"/>
      <c r="F22" s="150"/>
      <c r="G22" s="141"/>
      <c r="H22" s="153"/>
      <c r="I22" s="141"/>
      <c r="J22" s="141"/>
      <c r="K22" s="111"/>
      <c r="L22" s="111"/>
      <c r="M22" s="111"/>
      <c r="N22" s="111"/>
      <c r="O22" s="147"/>
      <c r="P22" s="111"/>
      <c r="Q22" s="114"/>
      <c r="R22" s="111"/>
      <c r="S22" s="63"/>
      <c r="T22" s="33" t="str">
        <f t="shared" si="0"/>
        <v xml:space="preserve"> </v>
      </c>
      <c r="U22" s="64"/>
      <c r="V22" s="64"/>
      <c r="W22" s="64"/>
      <c r="X22" s="64"/>
      <c r="Y22" s="64"/>
      <c r="Z22" s="144"/>
      <c r="AA22" s="33">
        <f t="shared" si="1"/>
        <v>0</v>
      </c>
      <c r="AB22" s="33">
        <f t="shared" si="2"/>
        <v>0</v>
      </c>
      <c r="AC22" s="33">
        <f>($AD$21*((AA22+AB22))/100)</f>
        <v>0</v>
      </c>
      <c r="AD22" s="33">
        <f t="shared" si="25"/>
        <v>0</v>
      </c>
      <c r="AE22" s="144"/>
      <c r="AF22" s="33">
        <f t="shared" si="3"/>
        <v>0</v>
      </c>
      <c r="AG22" s="33">
        <f t="shared" si="4"/>
        <v>0</v>
      </c>
      <c r="AH22" s="33">
        <f>($AI$21*((AF22+AG22))/100)</f>
        <v>0</v>
      </c>
      <c r="AI22" s="33">
        <f t="shared" si="26"/>
        <v>0</v>
      </c>
      <c r="AJ22" s="111"/>
      <c r="AK22" s="111"/>
      <c r="AL22" s="111"/>
      <c r="AM22" s="57"/>
      <c r="AN22" s="66"/>
      <c r="AO22" s="66"/>
      <c r="AP22" s="66"/>
      <c r="AQ22" s="66"/>
    </row>
    <row r="23" spans="1:43" ht="84.75" customHeight="1">
      <c r="A23" s="109"/>
      <c r="B23" s="109"/>
      <c r="C23" s="112" t="e">
        <f t="shared" ref="C23" si="27">LOOKUP(B23,E123:E160,F123:F160)</f>
        <v>#N/A</v>
      </c>
      <c r="D23" s="109"/>
      <c r="E23" s="154"/>
      <c r="F23" s="161"/>
      <c r="G23" s="161"/>
      <c r="H23" s="151" t="str">
        <f t="shared" ref="H23" si="28">CONCATENATE(E23," ",F23," ",G23)</f>
        <v xml:space="preserve">  </v>
      </c>
      <c r="I23" s="139"/>
      <c r="J23" s="139"/>
      <c r="K23" s="109"/>
      <c r="L23" s="109"/>
      <c r="M23" s="109"/>
      <c r="N23" s="109"/>
      <c r="O23" s="145">
        <f t="shared" ref="O23" si="29">IF(N23="Muy alta",100,IF(N23="Alta",80,IF(N23="Media",60,IF(N23="Baja",40,IF(N23="Muy baja",20,0)))))</f>
        <v>0</v>
      </c>
      <c r="P23" s="109"/>
      <c r="Q23" s="112">
        <f t="shared" ref="Q23" si="30">IF(P23="Catastrófico",100,IF(P23="Mayor",80,IF(P23="Moderado",60,IF(P23="Menor",40,IF(P23="Leve",20,0)))))</f>
        <v>0</v>
      </c>
      <c r="R23" s="109"/>
      <c r="S23" s="57"/>
      <c r="T23" s="33" t="str">
        <f t="shared" si="0"/>
        <v xml:space="preserve"> </v>
      </c>
      <c r="U23" s="64"/>
      <c r="V23" s="64"/>
      <c r="W23" s="64"/>
      <c r="X23" s="64"/>
      <c r="Y23" s="64"/>
      <c r="Z23" s="142">
        <f t="shared" ref="Z23" si="31">AD25</f>
        <v>0</v>
      </c>
      <c r="AA23" s="33">
        <f t="shared" si="1"/>
        <v>0</v>
      </c>
      <c r="AB23" s="33">
        <f t="shared" si="2"/>
        <v>0</v>
      </c>
      <c r="AC23" s="33">
        <f>($O$23*((AA23+AB23))/100)</f>
        <v>0</v>
      </c>
      <c r="AD23" s="33">
        <f t="shared" ref="AD23" si="32">O23-AC23</f>
        <v>0</v>
      </c>
      <c r="AE23" s="142">
        <f t="shared" ref="AE23" si="33">AI25</f>
        <v>0</v>
      </c>
      <c r="AF23" s="33">
        <f t="shared" si="3"/>
        <v>0</v>
      </c>
      <c r="AG23" s="33">
        <f t="shared" si="4"/>
        <v>0</v>
      </c>
      <c r="AH23" s="33">
        <f>($Q$23*((AF23+AG23))/100)</f>
        <v>0</v>
      </c>
      <c r="AI23" s="33">
        <f t="shared" ref="AI23" si="34">Q23-AH23</f>
        <v>0</v>
      </c>
      <c r="AJ23" s="109"/>
      <c r="AK23" s="109"/>
      <c r="AL23" s="109"/>
      <c r="AM23" s="57"/>
      <c r="AN23" s="66"/>
      <c r="AO23" s="66"/>
      <c r="AP23" s="66"/>
      <c r="AQ23" s="66"/>
    </row>
    <row r="24" spans="1:43" ht="84.75" customHeight="1">
      <c r="A24" s="110"/>
      <c r="B24" s="110"/>
      <c r="C24" s="113"/>
      <c r="D24" s="110"/>
      <c r="E24" s="155"/>
      <c r="F24" s="162"/>
      <c r="G24" s="162"/>
      <c r="H24" s="152"/>
      <c r="I24" s="140"/>
      <c r="J24" s="140"/>
      <c r="K24" s="110"/>
      <c r="L24" s="110"/>
      <c r="M24" s="110"/>
      <c r="N24" s="110"/>
      <c r="O24" s="146"/>
      <c r="P24" s="110"/>
      <c r="Q24" s="113"/>
      <c r="R24" s="110"/>
      <c r="S24" s="57"/>
      <c r="T24" s="33" t="str">
        <f t="shared" si="0"/>
        <v xml:space="preserve"> </v>
      </c>
      <c r="U24" s="64"/>
      <c r="V24" s="64"/>
      <c r="W24" s="64"/>
      <c r="X24" s="64"/>
      <c r="Y24" s="64"/>
      <c r="Z24" s="143"/>
      <c r="AA24" s="33">
        <f t="shared" si="1"/>
        <v>0</v>
      </c>
      <c r="AB24" s="33">
        <f t="shared" si="2"/>
        <v>0</v>
      </c>
      <c r="AC24" s="33">
        <f>($AD$23*((AA24+AB24))/100)</f>
        <v>0</v>
      </c>
      <c r="AD24" s="33">
        <f t="shared" ref="AD24:AD25" si="35">AD23-AC24</f>
        <v>0</v>
      </c>
      <c r="AE24" s="143"/>
      <c r="AF24" s="33">
        <f t="shared" si="3"/>
        <v>0</v>
      </c>
      <c r="AG24" s="33">
        <f t="shared" si="4"/>
        <v>0</v>
      </c>
      <c r="AH24" s="33">
        <f>($AI$23*((AF24+AG24))/100)</f>
        <v>0</v>
      </c>
      <c r="AI24" s="33">
        <f t="shared" ref="AI24:AI25" si="36">AI23-AH24</f>
        <v>0</v>
      </c>
      <c r="AJ24" s="110"/>
      <c r="AK24" s="110"/>
      <c r="AL24" s="110"/>
      <c r="AM24" s="57"/>
      <c r="AN24" s="66"/>
      <c r="AO24" s="66"/>
      <c r="AP24" s="66"/>
      <c r="AQ24" s="66"/>
    </row>
    <row r="25" spans="1:43" ht="84.75" customHeight="1">
      <c r="A25" s="111"/>
      <c r="B25" s="111"/>
      <c r="C25" s="114"/>
      <c r="D25" s="111"/>
      <c r="E25" s="156"/>
      <c r="F25" s="163"/>
      <c r="G25" s="163"/>
      <c r="H25" s="153"/>
      <c r="I25" s="141"/>
      <c r="J25" s="141"/>
      <c r="K25" s="111"/>
      <c r="L25" s="111"/>
      <c r="M25" s="111"/>
      <c r="N25" s="111"/>
      <c r="O25" s="147"/>
      <c r="P25" s="111"/>
      <c r="Q25" s="114"/>
      <c r="R25" s="111"/>
      <c r="S25" s="57"/>
      <c r="T25" s="33" t="str">
        <f t="shared" si="0"/>
        <v xml:space="preserve"> </v>
      </c>
      <c r="U25" s="64"/>
      <c r="V25" s="64"/>
      <c r="W25" s="64"/>
      <c r="X25" s="64"/>
      <c r="Y25" s="64"/>
      <c r="Z25" s="144"/>
      <c r="AA25" s="33">
        <f t="shared" si="1"/>
        <v>0</v>
      </c>
      <c r="AB25" s="33">
        <f t="shared" si="2"/>
        <v>0</v>
      </c>
      <c r="AC25" s="33">
        <f>($AD$24*((AA25+AB25))/100)</f>
        <v>0</v>
      </c>
      <c r="AD25" s="33">
        <f t="shared" si="35"/>
        <v>0</v>
      </c>
      <c r="AE25" s="144"/>
      <c r="AF25" s="33">
        <f t="shared" si="3"/>
        <v>0</v>
      </c>
      <c r="AG25" s="33">
        <f t="shared" si="4"/>
        <v>0</v>
      </c>
      <c r="AH25" s="33">
        <f>($AI$24*((AF25+AG25))/100)</f>
        <v>0</v>
      </c>
      <c r="AI25" s="33">
        <f t="shared" si="36"/>
        <v>0</v>
      </c>
      <c r="AJ25" s="111"/>
      <c r="AK25" s="111"/>
      <c r="AL25" s="111"/>
      <c r="AM25" s="57"/>
      <c r="AN25" s="66"/>
      <c r="AO25" s="66"/>
      <c r="AP25" s="66"/>
      <c r="AQ25" s="66"/>
    </row>
    <row r="26" spans="1:43" ht="84.75" customHeight="1">
      <c r="A26" s="109"/>
      <c r="B26" s="109"/>
      <c r="C26" s="112" t="e">
        <f t="shared" ref="C26" si="37">LOOKUP(B26,E126:E163,F126:F163)</f>
        <v>#N/A</v>
      </c>
      <c r="D26" s="109"/>
      <c r="E26" s="154"/>
      <c r="F26" s="164"/>
      <c r="G26" s="148"/>
      <c r="H26" s="151" t="str">
        <f t="shared" ref="H26" si="38">CONCATENATE(E26," ",F26," ",G26)</f>
        <v xml:space="preserve">  </v>
      </c>
      <c r="I26" s="139"/>
      <c r="J26" s="139"/>
      <c r="K26" s="109"/>
      <c r="L26" s="109"/>
      <c r="M26" s="109"/>
      <c r="N26" s="109"/>
      <c r="O26" s="145">
        <f t="shared" ref="O26" si="39">IF(N26="Muy alta",100,IF(N26="Alta",80,IF(N26="Media",60,IF(N26="Baja",40,IF(N26="Muy baja",20,0)))))</f>
        <v>0</v>
      </c>
      <c r="P26" s="109"/>
      <c r="Q26" s="112">
        <f t="shared" ref="Q26" si="40">IF(P26="Catastrófico",100,IF(P26="Mayor",80,IF(P26="Moderado",60,IF(P26="Menor",40,IF(P26="Leve",20,0)))))</f>
        <v>0</v>
      </c>
      <c r="R26" s="109"/>
      <c r="S26" s="61"/>
      <c r="T26" s="33" t="str">
        <f t="shared" si="0"/>
        <v xml:space="preserve"> </v>
      </c>
      <c r="U26" s="64"/>
      <c r="V26" s="64"/>
      <c r="W26" s="64"/>
      <c r="X26" s="64"/>
      <c r="Y26" s="64"/>
      <c r="Z26" s="142">
        <f t="shared" ref="Z26" si="41">AD28</f>
        <v>0</v>
      </c>
      <c r="AA26" s="33">
        <f t="shared" si="1"/>
        <v>0</v>
      </c>
      <c r="AB26" s="33">
        <f t="shared" si="2"/>
        <v>0</v>
      </c>
      <c r="AC26" s="33">
        <f>($O$26*((AA26+AB26))/100)</f>
        <v>0</v>
      </c>
      <c r="AD26" s="33">
        <f t="shared" ref="AD26" si="42">O26-AC26</f>
        <v>0</v>
      </c>
      <c r="AE26" s="142">
        <f t="shared" ref="AE26" si="43">AI28</f>
        <v>0</v>
      </c>
      <c r="AF26" s="33">
        <f t="shared" si="3"/>
        <v>0</v>
      </c>
      <c r="AG26" s="33">
        <f t="shared" si="4"/>
        <v>0</v>
      </c>
      <c r="AH26" s="33">
        <f>($Q$26*((AF26+AG26))/100)</f>
        <v>0</v>
      </c>
      <c r="AI26" s="33">
        <f t="shared" ref="AI26" si="44">Q26-AH26</f>
        <v>0</v>
      </c>
      <c r="AJ26" s="109"/>
      <c r="AK26" s="109"/>
      <c r="AL26" s="109"/>
      <c r="AM26" s="57"/>
      <c r="AN26" s="66"/>
      <c r="AO26" s="66"/>
      <c r="AP26" s="66"/>
      <c r="AQ26" s="66"/>
    </row>
    <row r="27" spans="1:43" ht="84.75" customHeight="1">
      <c r="A27" s="110"/>
      <c r="B27" s="110"/>
      <c r="C27" s="113"/>
      <c r="D27" s="110"/>
      <c r="E27" s="155"/>
      <c r="F27" s="165"/>
      <c r="G27" s="149"/>
      <c r="H27" s="152"/>
      <c r="I27" s="140"/>
      <c r="J27" s="140"/>
      <c r="K27" s="110"/>
      <c r="L27" s="110"/>
      <c r="M27" s="110"/>
      <c r="N27" s="110"/>
      <c r="O27" s="146"/>
      <c r="P27" s="110"/>
      <c r="Q27" s="113"/>
      <c r="R27" s="110"/>
      <c r="S27" s="61"/>
      <c r="T27" s="33" t="str">
        <f t="shared" si="0"/>
        <v xml:space="preserve"> </v>
      </c>
      <c r="U27" s="64"/>
      <c r="V27" s="64"/>
      <c r="W27" s="64"/>
      <c r="X27" s="64"/>
      <c r="Y27" s="64"/>
      <c r="Z27" s="143"/>
      <c r="AA27" s="33">
        <f t="shared" si="1"/>
        <v>0</v>
      </c>
      <c r="AB27" s="33">
        <f t="shared" si="2"/>
        <v>0</v>
      </c>
      <c r="AC27" s="33">
        <f>($AD$26*((AA27+AB27))/100)</f>
        <v>0</v>
      </c>
      <c r="AD27" s="33">
        <f t="shared" ref="AD27:AD28" si="45">AD26-AC27</f>
        <v>0</v>
      </c>
      <c r="AE27" s="143"/>
      <c r="AF27" s="33">
        <f t="shared" si="3"/>
        <v>0</v>
      </c>
      <c r="AG27" s="33">
        <f t="shared" si="4"/>
        <v>0</v>
      </c>
      <c r="AH27" s="33">
        <f>($AI$26*((AF27+AG27))/100)</f>
        <v>0</v>
      </c>
      <c r="AI27" s="33">
        <f t="shared" ref="AI27:AI28" si="46">AI26-AH27</f>
        <v>0</v>
      </c>
      <c r="AJ27" s="110"/>
      <c r="AK27" s="110"/>
      <c r="AL27" s="110"/>
      <c r="AM27" s="57"/>
      <c r="AN27" s="66"/>
      <c r="AO27" s="66"/>
      <c r="AP27" s="66"/>
      <c r="AQ27" s="66"/>
    </row>
    <row r="28" spans="1:43" ht="84.75" customHeight="1">
      <c r="A28" s="111"/>
      <c r="B28" s="111"/>
      <c r="C28" s="114"/>
      <c r="D28" s="111"/>
      <c r="E28" s="156"/>
      <c r="F28" s="166"/>
      <c r="G28" s="150"/>
      <c r="H28" s="153"/>
      <c r="I28" s="141"/>
      <c r="J28" s="141"/>
      <c r="K28" s="111"/>
      <c r="L28" s="111"/>
      <c r="M28" s="111"/>
      <c r="N28" s="111"/>
      <c r="O28" s="147"/>
      <c r="P28" s="111"/>
      <c r="Q28" s="114"/>
      <c r="R28" s="111"/>
      <c r="S28" s="57"/>
      <c r="T28" s="33" t="str">
        <f t="shared" si="0"/>
        <v xml:space="preserve"> </v>
      </c>
      <c r="U28" s="64"/>
      <c r="V28" s="64"/>
      <c r="W28" s="64"/>
      <c r="X28" s="64"/>
      <c r="Y28" s="64"/>
      <c r="Z28" s="144"/>
      <c r="AA28" s="33">
        <f t="shared" si="1"/>
        <v>0</v>
      </c>
      <c r="AB28" s="33">
        <f t="shared" si="2"/>
        <v>0</v>
      </c>
      <c r="AC28" s="33">
        <f>($AD$27*((AA28+AB28))/100)</f>
        <v>0</v>
      </c>
      <c r="AD28" s="33">
        <f t="shared" si="45"/>
        <v>0</v>
      </c>
      <c r="AE28" s="144"/>
      <c r="AF28" s="33">
        <f t="shared" si="3"/>
        <v>0</v>
      </c>
      <c r="AG28" s="33">
        <f t="shared" si="4"/>
        <v>0</v>
      </c>
      <c r="AH28" s="33">
        <f>($AI$27*((AF28+AG28))/100)</f>
        <v>0</v>
      </c>
      <c r="AI28" s="33">
        <f t="shared" si="46"/>
        <v>0</v>
      </c>
      <c r="AJ28" s="111"/>
      <c r="AK28" s="111"/>
      <c r="AL28" s="111"/>
      <c r="AM28" s="57"/>
      <c r="AN28" s="66"/>
      <c r="AO28" s="66"/>
      <c r="AP28" s="66"/>
      <c r="AQ28" s="66"/>
    </row>
    <row r="29" spans="1:43" ht="84.75" customHeight="1">
      <c r="A29" s="109"/>
      <c r="B29" s="109"/>
      <c r="C29" s="112" t="e">
        <f t="shared" ref="C29" si="47">LOOKUP(B29,E129:E166,F129:F166)</f>
        <v>#N/A</v>
      </c>
      <c r="D29" s="109"/>
      <c r="E29" s="154"/>
      <c r="F29" s="148"/>
      <c r="G29" s="148"/>
      <c r="H29" s="151" t="str">
        <f t="shared" ref="H29" si="48">CONCATENATE(E29," ",F29," ",G29)</f>
        <v xml:space="preserve">  </v>
      </c>
      <c r="I29" s="139"/>
      <c r="J29" s="139"/>
      <c r="K29" s="109"/>
      <c r="L29" s="109"/>
      <c r="M29" s="109"/>
      <c r="N29" s="109"/>
      <c r="O29" s="145">
        <f t="shared" ref="O29" si="49">IF(N29="Muy alta",100,IF(N29="Alta",80,IF(N29="Media",60,IF(N29="Baja",40,IF(N29="Muy baja",20,0)))))</f>
        <v>0</v>
      </c>
      <c r="P29" s="109"/>
      <c r="Q29" s="112">
        <f t="shared" ref="Q29" si="50">IF(P29="Catastrófico",100,IF(P29="Mayor",80,IF(P29="Moderado",60,IF(P29="Menor",40,IF(P29="Leve",20,0)))))</f>
        <v>0</v>
      </c>
      <c r="R29" s="109"/>
      <c r="S29" s="61"/>
      <c r="T29" s="33" t="str">
        <f t="shared" si="0"/>
        <v xml:space="preserve"> </v>
      </c>
      <c r="U29" s="64"/>
      <c r="V29" s="64"/>
      <c r="W29" s="64"/>
      <c r="X29" s="64"/>
      <c r="Y29" s="64"/>
      <c r="Z29" s="142">
        <f t="shared" ref="Z29" si="51">AD31</f>
        <v>0</v>
      </c>
      <c r="AA29" s="33">
        <f t="shared" si="1"/>
        <v>0</v>
      </c>
      <c r="AB29" s="33">
        <f t="shared" si="2"/>
        <v>0</v>
      </c>
      <c r="AC29" s="33">
        <f>($O$29*((AA29+AB29))/100)</f>
        <v>0</v>
      </c>
      <c r="AD29" s="33">
        <f t="shared" ref="AD29" si="52">O29-AC29</f>
        <v>0</v>
      </c>
      <c r="AE29" s="142">
        <f t="shared" ref="AE29" si="53">AI31</f>
        <v>0</v>
      </c>
      <c r="AF29" s="33">
        <f t="shared" si="3"/>
        <v>0</v>
      </c>
      <c r="AG29" s="33">
        <f t="shared" si="4"/>
        <v>0</v>
      </c>
      <c r="AH29" s="33">
        <f>($Q$29*((AF29+AG29))/100)</f>
        <v>0</v>
      </c>
      <c r="AI29" s="33">
        <f t="shared" ref="AI29" si="54">Q29-AH29</f>
        <v>0</v>
      </c>
      <c r="AJ29" s="109"/>
      <c r="AK29" s="109"/>
      <c r="AL29" s="109"/>
      <c r="AM29" s="57"/>
      <c r="AN29" s="66"/>
      <c r="AO29" s="66"/>
      <c r="AP29" s="66"/>
      <c r="AQ29" s="66"/>
    </row>
    <row r="30" spans="1:43" ht="84.75" customHeight="1">
      <c r="A30" s="110"/>
      <c r="B30" s="110"/>
      <c r="C30" s="113"/>
      <c r="D30" s="110"/>
      <c r="E30" s="155"/>
      <c r="F30" s="149"/>
      <c r="G30" s="149"/>
      <c r="H30" s="152"/>
      <c r="I30" s="140"/>
      <c r="J30" s="140"/>
      <c r="K30" s="110"/>
      <c r="L30" s="110"/>
      <c r="M30" s="110"/>
      <c r="N30" s="110"/>
      <c r="O30" s="146"/>
      <c r="P30" s="110"/>
      <c r="Q30" s="113"/>
      <c r="R30" s="110"/>
      <c r="S30" s="62"/>
      <c r="T30" s="33" t="str">
        <f t="shared" si="0"/>
        <v xml:space="preserve"> </v>
      </c>
      <c r="U30" s="64"/>
      <c r="V30" s="64"/>
      <c r="W30" s="64"/>
      <c r="X30" s="64"/>
      <c r="Y30" s="64"/>
      <c r="Z30" s="143"/>
      <c r="AA30" s="33">
        <f t="shared" si="1"/>
        <v>0</v>
      </c>
      <c r="AB30" s="33">
        <f t="shared" si="2"/>
        <v>0</v>
      </c>
      <c r="AC30" s="33">
        <f>($AD$29*((AA30+AB30))/100)</f>
        <v>0</v>
      </c>
      <c r="AD30" s="33">
        <f t="shared" ref="AD30:AD31" si="55">AD29-AC30</f>
        <v>0</v>
      </c>
      <c r="AE30" s="143"/>
      <c r="AF30" s="33">
        <f t="shared" si="3"/>
        <v>0</v>
      </c>
      <c r="AG30" s="33">
        <f t="shared" si="4"/>
        <v>0</v>
      </c>
      <c r="AH30" s="33">
        <f>($AI$29*((AF30+AG30))/100)</f>
        <v>0</v>
      </c>
      <c r="AI30" s="33">
        <f t="shared" ref="AI30:AI31" si="56">AI29-AH30</f>
        <v>0</v>
      </c>
      <c r="AJ30" s="110"/>
      <c r="AK30" s="110"/>
      <c r="AL30" s="110"/>
      <c r="AM30" s="57"/>
      <c r="AN30" s="66"/>
      <c r="AO30" s="66"/>
      <c r="AP30" s="66"/>
      <c r="AQ30" s="66"/>
    </row>
    <row r="31" spans="1:43" ht="84.75" customHeight="1">
      <c r="A31" s="111"/>
      <c r="B31" s="111"/>
      <c r="C31" s="114"/>
      <c r="D31" s="111"/>
      <c r="E31" s="156"/>
      <c r="F31" s="150"/>
      <c r="G31" s="150"/>
      <c r="H31" s="153"/>
      <c r="I31" s="141"/>
      <c r="J31" s="141"/>
      <c r="K31" s="111"/>
      <c r="L31" s="111"/>
      <c r="M31" s="111"/>
      <c r="N31" s="111"/>
      <c r="O31" s="147"/>
      <c r="P31" s="111"/>
      <c r="Q31" s="114"/>
      <c r="R31" s="111"/>
      <c r="S31" s="63"/>
      <c r="T31" s="33" t="str">
        <f t="shared" si="0"/>
        <v xml:space="preserve"> </v>
      </c>
      <c r="U31" s="64"/>
      <c r="V31" s="64"/>
      <c r="W31" s="64"/>
      <c r="X31" s="64"/>
      <c r="Y31" s="64"/>
      <c r="Z31" s="144"/>
      <c r="AA31" s="33">
        <f t="shared" si="1"/>
        <v>0</v>
      </c>
      <c r="AB31" s="33">
        <f t="shared" si="2"/>
        <v>0</v>
      </c>
      <c r="AC31" s="33">
        <f>($AD$30*((AA31+AB31))/100)</f>
        <v>0</v>
      </c>
      <c r="AD31" s="33">
        <f t="shared" si="55"/>
        <v>0</v>
      </c>
      <c r="AE31" s="144"/>
      <c r="AF31" s="33">
        <f t="shared" si="3"/>
        <v>0</v>
      </c>
      <c r="AG31" s="33">
        <f t="shared" si="4"/>
        <v>0</v>
      </c>
      <c r="AH31" s="33">
        <f>($AI$30*((AF31+AG31))/100)</f>
        <v>0</v>
      </c>
      <c r="AI31" s="33">
        <f t="shared" si="56"/>
        <v>0</v>
      </c>
      <c r="AJ31" s="111"/>
      <c r="AK31" s="111"/>
      <c r="AL31" s="111"/>
      <c r="AM31" s="57"/>
      <c r="AN31" s="66"/>
      <c r="AO31" s="66"/>
      <c r="AP31" s="66"/>
      <c r="AQ31" s="66"/>
    </row>
    <row r="32" spans="1:43" ht="84.75" customHeight="1">
      <c r="A32" s="109"/>
      <c r="B32" s="109"/>
      <c r="C32" s="112" t="e">
        <f t="shared" ref="C32" si="57">LOOKUP(B32,E132:E169,F132:F169)</f>
        <v>#N/A</v>
      </c>
      <c r="D32" s="109"/>
      <c r="E32" s="154"/>
      <c r="F32" s="148"/>
      <c r="G32" s="148"/>
      <c r="H32" s="151" t="str">
        <f t="shared" ref="H32" si="58">CONCATENATE(E32," ",F32," ",G32)</f>
        <v xml:space="preserve">  </v>
      </c>
      <c r="I32" s="139"/>
      <c r="J32" s="139"/>
      <c r="K32" s="109"/>
      <c r="L32" s="109"/>
      <c r="M32" s="109"/>
      <c r="N32" s="109"/>
      <c r="O32" s="145">
        <f t="shared" ref="O32" si="59">IF(N32="Muy alta",100,IF(N32="Alta",80,IF(N32="Media",60,IF(N32="Baja",40,IF(N32="Muy baja",20,0)))))</f>
        <v>0</v>
      </c>
      <c r="P32" s="109"/>
      <c r="Q32" s="112">
        <f t="shared" ref="Q32" si="60">IF(P32="Catastrófico",100,IF(P32="Mayor",80,IF(P32="Moderado",60,IF(P32="Menor",40,IF(P32="Leve",20,0)))))</f>
        <v>0</v>
      </c>
      <c r="R32" s="109"/>
      <c r="S32" s="61"/>
      <c r="T32" s="33" t="str">
        <f t="shared" si="0"/>
        <v xml:space="preserve"> </v>
      </c>
      <c r="U32" s="64"/>
      <c r="V32" s="64"/>
      <c r="W32" s="64"/>
      <c r="X32" s="64"/>
      <c r="Y32" s="64"/>
      <c r="Z32" s="142">
        <f t="shared" ref="Z32" si="61">AD34</f>
        <v>0</v>
      </c>
      <c r="AA32" s="33">
        <f t="shared" si="1"/>
        <v>0</v>
      </c>
      <c r="AB32" s="33">
        <f t="shared" si="2"/>
        <v>0</v>
      </c>
      <c r="AC32" s="33">
        <f>($O$32*((AA32+AB32))/100)</f>
        <v>0</v>
      </c>
      <c r="AD32" s="33">
        <f t="shared" ref="AD32" si="62">O32-AC32</f>
        <v>0</v>
      </c>
      <c r="AE32" s="142">
        <f t="shared" ref="AE32" si="63">AI34</f>
        <v>0</v>
      </c>
      <c r="AF32" s="33">
        <f t="shared" si="3"/>
        <v>0</v>
      </c>
      <c r="AG32" s="33">
        <f t="shared" si="4"/>
        <v>0</v>
      </c>
      <c r="AH32" s="33">
        <f>($Q$32*((AF32+AG32))/100)</f>
        <v>0</v>
      </c>
      <c r="AI32" s="33">
        <f t="shared" ref="AI32" si="64">Q32-AH32</f>
        <v>0</v>
      </c>
      <c r="AJ32" s="109"/>
      <c r="AK32" s="109"/>
      <c r="AL32" s="109"/>
      <c r="AM32" s="57"/>
      <c r="AN32" s="66"/>
      <c r="AO32" s="66"/>
      <c r="AP32" s="66"/>
      <c r="AQ32" s="66"/>
    </row>
    <row r="33" spans="1:43" ht="84.75" customHeight="1">
      <c r="A33" s="110"/>
      <c r="B33" s="110"/>
      <c r="C33" s="113"/>
      <c r="D33" s="110"/>
      <c r="E33" s="155"/>
      <c r="F33" s="149"/>
      <c r="G33" s="149"/>
      <c r="H33" s="152"/>
      <c r="I33" s="140"/>
      <c r="J33" s="140"/>
      <c r="K33" s="110"/>
      <c r="L33" s="110"/>
      <c r="M33" s="110"/>
      <c r="N33" s="110"/>
      <c r="O33" s="146"/>
      <c r="P33" s="110"/>
      <c r="Q33" s="113"/>
      <c r="R33" s="110"/>
      <c r="S33" s="62"/>
      <c r="T33" s="33" t="str">
        <f t="shared" si="0"/>
        <v xml:space="preserve"> </v>
      </c>
      <c r="U33" s="64"/>
      <c r="V33" s="64"/>
      <c r="W33" s="64"/>
      <c r="X33" s="64"/>
      <c r="Y33" s="64"/>
      <c r="Z33" s="143"/>
      <c r="AA33" s="33">
        <f t="shared" si="1"/>
        <v>0</v>
      </c>
      <c r="AB33" s="33">
        <f t="shared" si="2"/>
        <v>0</v>
      </c>
      <c r="AC33" s="33">
        <f>($AD$32*((AA33+AB33))/100)</f>
        <v>0</v>
      </c>
      <c r="AD33" s="33">
        <f t="shared" ref="AD33:AD34" si="65">AD32-AC33</f>
        <v>0</v>
      </c>
      <c r="AE33" s="143"/>
      <c r="AF33" s="33">
        <f t="shared" si="3"/>
        <v>0</v>
      </c>
      <c r="AG33" s="33">
        <f t="shared" si="4"/>
        <v>0</v>
      </c>
      <c r="AH33" s="33">
        <f>($AI$32*((AF33+AG33))/100)</f>
        <v>0</v>
      </c>
      <c r="AI33" s="33">
        <f t="shared" ref="AI33:AI34" si="66">AI32-AH33</f>
        <v>0</v>
      </c>
      <c r="AJ33" s="110"/>
      <c r="AK33" s="110"/>
      <c r="AL33" s="110"/>
      <c r="AM33" s="57"/>
      <c r="AN33" s="66"/>
      <c r="AO33" s="66"/>
      <c r="AP33" s="66"/>
      <c r="AQ33" s="66"/>
    </row>
    <row r="34" spans="1:43" ht="84.75" customHeight="1">
      <c r="A34" s="111"/>
      <c r="B34" s="111"/>
      <c r="C34" s="114"/>
      <c r="D34" s="111"/>
      <c r="E34" s="156"/>
      <c r="F34" s="150"/>
      <c r="G34" s="150"/>
      <c r="H34" s="153"/>
      <c r="I34" s="141"/>
      <c r="J34" s="141"/>
      <c r="K34" s="111"/>
      <c r="L34" s="111"/>
      <c r="M34" s="111"/>
      <c r="N34" s="111"/>
      <c r="O34" s="147"/>
      <c r="P34" s="111"/>
      <c r="Q34" s="114"/>
      <c r="R34" s="111"/>
      <c r="S34" s="63"/>
      <c r="T34" s="33" t="str">
        <f t="shared" si="0"/>
        <v xml:space="preserve"> </v>
      </c>
      <c r="U34" s="64"/>
      <c r="V34" s="64"/>
      <c r="W34" s="64"/>
      <c r="X34" s="64"/>
      <c r="Y34" s="64"/>
      <c r="Z34" s="144"/>
      <c r="AA34" s="33">
        <f t="shared" si="1"/>
        <v>0</v>
      </c>
      <c r="AB34" s="33">
        <f t="shared" si="2"/>
        <v>0</v>
      </c>
      <c r="AC34" s="33">
        <f>($AD$33*((AA34+AB34))/100)</f>
        <v>0</v>
      </c>
      <c r="AD34" s="33">
        <f t="shared" si="65"/>
        <v>0</v>
      </c>
      <c r="AE34" s="144"/>
      <c r="AF34" s="33">
        <f t="shared" si="3"/>
        <v>0</v>
      </c>
      <c r="AG34" s="33">
        <f t="shared" si="4"/>
        <v>0</v>
      </c>
      <c r="AH34" s="33">
        <f>($AI$33*((AF34+AG34))/100)</f>
        <v>0</v>
      </c>
      <c r="AI34" s="33">
        <f t="shared" si="66"/>
        <v>0</v>
      </c>
      <c r="AJ34" s="111"/>
      <c r="AK34" s="111"/>
      <c r="AL34" s="111"/>
      <c r="AM34" s="57"/>
      <c r="AN34" s="66"/>
      <c r="AO34" s="66"/>
      <c r="AP34" s="66"/>
      <c r="AQ34" s="66"/>
    </row>
    <row r="35" spans="1:43" ht="84.75" customHeight="1">
      <c r="A35" s="109"/>
      <c r="B35" s="109"/>
      <c r="C35" s="112" t="e">
        <f t="shared" ref="C35" si="67">LOOKUP(B35,E135:E172,F135:F172)</f>
        <v>#N/A</v>
      </c>
      <c r="D35" s="109"/>
      <c r="E35" s="154"/>
      <c r="F35" s="148"/>
      <c r="G35" s="148"/>
      <c r="H35" s="151" t="str">
        <f t="shared" ref="H35" si="68">CONCATENATE(E35," ",F35," ",G35)</f>
        <v xml:space="preserve">  </v>
      </c>
      <c r="I35" s="139"/>
      <c r="J35" s="139"/>
      <c r="K35" s="109"/>
      <c r="L35" s="109"/>
      <c r="M35" s="109"/>
      <c r="N35" s="109"/>
      <c r="O35" s="145">
        <f t="shared" ref="O35" si="69">IF(N35="Muy alta",100,IF(N35="Alta",80,IF(N35="Media",60,IF(N35="Baja",40,IF(N35="Muy baja",20,0)))))</f>
        <v>0</v>
      </c>
      <c r="P35" s="109"/>
      <c r="Q35" s="112">
        <f t="shared" ref="Q35" si="70">IF(P35="Catastrófico",100,IF(P35="Mayor",80,IF(P35="Moderado",60,IF(P35="Menor",40,IF(P35="Leve",20,0)))))</f>
        <v>0</v>
      </c>
      <c r="R35" s="109"/>
      <c r="S35" s="61"/>
      <c r="T35" s="33" t="str">
        <f t="shared" si="0"/>
        <v xml:space="preserve"> </v>
      </c>
      <c r="U35" s="64"/>
      <c r="V35" s="64"/>
      <c r="W35" s="64"/>
      <c r="X35" s="64"/>
      <c r="Y35" s="64"/>
      <c r="Z35" s="142">
        <f t="shared" ref="Z35" si="71">AD37</f>
        <v>0</v>
      </c>
      <c r="AA35" s="33">
        <f t="shared" si="1"/>
        <v>0</v>
      </c>
      <c r="AB35" s="33">
        <f t="shared" si="2"/>
        <v>0</v>
      </c>
      <c r="AC35" s="33">
        <f>($O$35*((AA35+AB35))/100)</f>
        <v>0</v>
      </c>
      <c r="AD35" s="33">
        <f t="shared" ref="AD35" si="72">O35-AC35</f>
        <v>0</v>
      </c>
      <c r="AE35" s="142">
        <f t="shared" ref="AE35" si="73">AI37</f>
        <v>0</v>
      </c>
      <c r="AF35" s="33">
        <f t="shared" si="3"/>
        <v>0</v>
      </c>
      <c r="AG35" s="33">
        <f t="shared" si="4"/>
        <v>0</v>
      </c>
      <c r="AH35" s="33">
        <f>($Q$35*((AF35+AG35))/100)</f>
        <v>0</v>
      </c>
      <c r="AI35" s="33">
        <f t="shared" ref="AI35" si="74">Q35-AH35</f>
        <v>0</v>
      </c>
      <c r="AJ35" s="109"/>
      <c r="AK35" s="109"/>
      <c r="AL35" s="109"/>
      <c r="AM35" s="57"/>
      <c r="AN35" s="66"/>
      <c r="AO35" s="66"/>
      <c r="AP35" s="66"/>
      <c r="AQ35" s="66"/>
    </row>
    <row r="36" spans="1:43" ht="84.75" customHeight="1">
      <c r="A36" s="110"/>
      <c r="B36" s="110"/>
      <c r="C36" s="113"/>
      <c r="D36" s="110"/>
      <c r="E36" s="155"/>
      <c r="F36" s="149"/>
      <c r="G36" s="149"/>
      <c r="H36" s="152"/>
      <c r="I36" s="140"/>
      <c r="J36" s="140"/>
      <c r="K36" s="110"/>
      <c r="L36" s="110"/>
      <c r="M36" s="110"/>
      <c r="N36" s="110"/>
      <c r="O36" s="146"/>
      <c r="P36" s="110"/>
      <c r="Q36" s="113"/>
      <c r="R36" s="110"/>
      <c r="S36" s="62"/>
      <c r="T36" s="33" t="str">
        <f t="shared" si="0"/>
        <v xml:space="preserve"> </v>
      </c>
      <c r="U36" s="64"/>
      <c r="V36" s="64"/>
      <c r="W36" s="64"/>
      <c r="X36" s="64"/>
      <c r="Y36" s="64"/>
      <c r="Z36" s="143"/>
      <c r="AA36" s="33">
        <f t="shared" si="1"/>
        <v>0</v>
      </c>
      <c r="AB36" s="33">
        <f t="shared" si="2"/>
        <v>0</v>
      </c>
      <c r="AC36" s="33">
        <f>($AD$35*((AA36+AB36))/100)</f>
        <v>0</v>
      </c>
      <c r="AD36" s="33">
        <f t="shared" ref="AD36:AD37" si="75">AD35-AC36</f>
        <v>0</v>
      </c>
      <c r="AE36" s="143"/>
      <c r="AF36" s="33">
        <f t="shared" si="3"/>
        <v>0</v>
      </c>
      <c r="AG36" s="33">
        <f t="shared" si="4"/>
        <v>0</v>
      </c>
      <c r="AH36" s="33">
        <f>($AI$35*((AF36+AG36))/100)</f>
        <v>0</v>
      </c>
      <c r="AI36" s="33">
        <f t="shared" ref="AI36:AI37" si="76">AI35-AH36</f>
        <v>0</v>
      </c>
      <c r="AJ36" s="110"/>
      <c r="AK36" s="110"/>
      <c r="AL36" s="110"/>
      <c r="AM36" s="57"/>
      <c r="AN36" s="66"/>
      <c r="AO36" s="66"/>
      <c r="AP36" s="66"/>
      <c r="AQ36" s="66"/>
    </row>
    <row r="37" spans="1:43" ht="84.75" customHeight="1">
      <c r="A37" s="111"/>
      <c r="B37" s="111"/>
      <c r="C37" s="114"/>
      <c r="D37" s="111"/>
      <c r="E37" s="156"/>
      <c r="F37" s="150"/>
      <c r="G37" s="150"/>
      <c r="H37" s="153"/>
      <c r="I37" s="141"/>
      <c r="J37" s="141"/>
      <c r="K37" s="111"/>
      <c r="L37" s="111"/>
      <c r="M37" s="111"/>
      <c r="N37" s="111"/>
      <c r="O37" s="147"/>
      <c r="P37" s="111"/>
      <c r="Q37" s="114"/>
      <c r="R37" s="111"/>
      <c r="S37" s="63"/>
      <c r="T37" s="33" t="str">
        <f t="shared" si="0"/>
        <v xml:space="preserve"> </v>
      </c>
      <c r="U37" s="64"/>
      <c r="V37" s="64"/>
      <c r="W37" s="64"/>
      <c r="X37" s="64"/>
      <c r="Y37" s="64"/>
      <c r="Z37" s="144"/>
      <c r="AA37" s="33">
        <f t="shared" si="1"/>
        <v>0</v>
      </c>
      <c r="AB37" s="33">
        <f t="shared" si="2"/>
        <v>0</v>
      </c>
      <c r="AC37" s="33">
        <f>($AD$36*((AA37+AB37))/100)</f>
        <v>0</v>
      </c>
      <c r="AD37" s="33">
        <f t="shared" si="75"/>
        <v>0</v>
      </c>
      <c r="AE37" s="144"/>
      <c r="AF37" s="33">
        <f t="shared" si="3"/>
        <v>0</v>
      </c>
      <c r="AG37" s="33">
        <f t="shared" si="4"/>
        <v>0</v>
      </c>
      <c r="AH37" s="33">
        <f>($AI$36*((AF37+AG37))/100)</f>
        <v>0</v>
      </c>
      <c r="AI37" s="33">
        <f t="shared" si="76"/>
        <v>0</v>
      </c>
      <c r="AJ37" s="111"/>
      <c r="AK37" s="111"/>
      <c r="AL37" s="111"/>
      <c r="AM37" s="57"/>
      <c r="AN37" s="66"/>
      <c r="AO37" s="66"/>
      <c r="AP37" s="66"/>
      <c r="AQ37" s="66"/>
    </row>
    <row r="38" spans="1:43" ht="84.75" customHeight="1">
      <c r="A38" s="109"/>
      <c r="B38" s="109"/>
      <c r="C38" s="112" t="e">
        <f t="shared" ref="C38" si="77">LOOKUP(B38,E138:E175,F138:F175)</f>
        <v>#N/A</v>
      </c>
      <c r="D38" s="109"/>
      <c r="E38" s="154"/>
      <c r="F38" s="148"/>
      <c r="G38" s="148"/>
      <c r="H38" s="151" t="str">
        <f t="shared" ref="H38" si="78">CONCATENATE(E38," ",F38," ",G38)</f>
        <v xml:space="preserve">  </v>
      </c>
      <c r="I38" s="139"/>
      <c r="J38" s="139"/>
      <c r="K38" s="109"/>
      <c r="L38" s="109"/>
      <c r="M38" s="109"/>
      <c r="N38" s="109"/>
      <c r="O38" s="145">
        <f t="shared" ref="O38" si="79">IF(N38="Muy alta",100,IF(N38="Alta",80,IF(N38="Media",60,IF(N38="Baja",40,IF(N38="Muy baja",20,0)))))</f>
        <v>0</v>
      </c>
      <c r="P38" s="109"/>
      <c r="Q38" s="112">
        <f t="shared" ref="Q38" si="80">IF(P38="Catastrófico",100,IF(P38="Mayor",80,IF(P38="Moderado",60,IF(P38="Menor",40,IF(P38="Leve",20,0)))))</f>
        <v>0</v>
      </c>
      <c r="R38" s="109"/>
      <c r="S38" s="61"/>
      <c r="T38" s="33" t="str">
        <f t="shared" si="0"/>
        <v xml:space="preserve"> </v>
      </c>
      <c r="U38" s="64"/>
      <c r="V38" s="64"/>
      <c r="W38" s="64"/>
      <c r="X38" s="64"/>
      <c r="Y38" s="64"/>
      <c r="Z38" s="142">
        <f t="shared" ref="Z38" si="81">AD40</f>
        <v>0</v>
      </c>
      <c r="AA38" s="33">
        <f t="shared" si="1"/>
        <v>0</v>
      </c>
      <c r="AB38" s="33">
        <f t="shared" si="2"/>
        <v>0</v>
      </c>
      <c r="AC38" s="33">
        <f>($O$38*((AA38+AB38))/100)</f>
        <v>0</v>
      </c>
      <c r="AD38" s="33">
        <f t="shared" ref="AD38" si="82">O38-AC38</f>
        <v>0</v>
      </c>
      <c r="AE38" s="142">
        <f t="shared" ref="AE38" si="83">AI40</f>
        <v>0</v>
      </c>
      <c r="AF38" s="33">
        <f t="shared" si="3"/>
        <v>0</v>
      </c>
      <c r="AG38" s="33">
        <f t="shared" si="4"/>
        <v>0</v>
      </c>
      <c r="AH38" s="33">
        <f>($Q$38*((AF38+AG38))/100)</f>
        <v>0</v>
      </c>
      <c r="AI38" s="33">
        <f t="shared" ref="AI38" si="84">Q38-AH38</f>
        <v>0</v>
      </c>
      <c r="AJ38" s="109"/>
      <c r="AK38" s="109"/>
      <c r="AL38" s="109"/>
      <c r="AM38" s="57"/>
      <c r="AN38" s="66"/>
      <c r="AO38" s="66"/>
      <c r="AP38" s="66"/>
      <c r="AQ38" s="66"/>
    </row>
    <row r="39" spans="1:43" ht="84.75" customHeight="1">
      <c r="A39" s="110"/>
      <c r="B39" s="110"/>
      <c r="C39" s="113"/>
      <c r="D39" s="110"/>
      <c r="E39" s="155"/>
      <c r="F39" s="149"/>
      <c r="G39" s="149"/>
      <c r="H39" s="152"/>
      <c r="I39" s="140"/>
      <c r="J39" s="140"/>
      <c r="K39" s="110"/>
      <c r="L39" s="110"/>
      <c r="M39" s="110"/>
      <c r="N39" s="110"/>
      <c r="O39" s="146"/>
      <c r="P39" s="110"/>
      <c r="Q39" s="113"/>
      <c r="R39" s="110"/>
      <c r="S39" s="62"/>
      <c r="T39" s="33" t="str">
        <f t="shared" si="0"/>
        <v xml:space="preserve"> </v>
      </c>
      <c r="U39" s="64"/>
      <c r="V39" s="64"/>
      <c r="W39" s="64"/>
      <c r="X39" s="64"/>
      <c r="Y39" s="64"/>
      <c r="Z39" s="143"/>
      <c r="AA39" s="33">
        <f t="shared" si="1"/>
        <v>0</v>
      </c>
      <c r="AB39" s="33">
        <f t="shared" si="2"/>
        <v>0</v>
      </c>
      <c r="AC39" s="33">
        <f>($AD$38*((AA39+AB39))/100)</f>
        <v>0</v>
      </c>
      <c r="AD39" s="33">
        <f t="shared" ref="AD39:AD40" si="85">AD38-AC39</f>
        <v>0</v>
      </c>
      <c r="AE39" s="143"/>
      <c r="AF39" s="33">
        <f t="shared" si="3"/>
        <v>0</v>
      </c>
      <c r="AG39" s="33">
        <f t="shared" si="4"/>
        <v>0</v>
      </c>
      <c r="AH39" s="33">
        <f>($AI$38*((AF39+AG39))/100)</f>
        <v>0</v>
      </c>
      <c r="AI39" s="33">
        <f t="shared" ref="AI39:AI40" si="86">AI38-AH39</f>
        <v>0</v>
      </c>
      <c r="AJ39" s="110"/>
      <c r="AK39" s="110"/>
      <c r="AL39" s="110"/>
      <c r="AM39" s="57"/>
      <c r="AN39" s="66"/>
      <c r="AO39" s="66"/>
      <c r="AP39" s="66"/>
      <c r="AQ39" s="66"/>
    </row>
    <row r="40" spans="1:43" ht="84.75" customHeight="1">
      <c r="A40" s="111"/>
      <c r="B40" s="111"/>
      <c r="C40" s="114"/>
      <c r="D40" s="111"/>
      <c r="E40" s="156"/>
      <c r="F40" s="150"/>
      <c r="G40" s="150"/>
      <c r="H40" s="153"/>
      <c r="I40" s="141"/>
      <c r="J40" s="141"/>
      <c r="K40" s="111"/>
      <c r="L40" s="111"/>
      <c r="M40" s="111"/>
      <c r="N40" s="111"/>
      <c r="O40" s="147"/>
      <c r="P40" s="111"/>
      <c r="Q40" s="114"/>
      <c r="R40" s="111"/>
      <c r="S40" s="63"/>
      <c r="T40" s="33" t="str">
        <f t="shared" si="0"/>
        <v xml:space="preserve"> </v>
      </c>
      <c r="U40" s="64"/>
      <c r="V40" s="64"/>
      <c r="W40" s="64"/>
      <c r="X40" s="64"/>
      <c r="Y40" s="64"/>
      <c r="Z40" s="144"/>
      <c r="AA40" s="33">
        <f t="shared" si="1"/>
        <v>0</v>
      </c>
      <c r="AB40" s="33">
        <f t="shared" si="2"/>
        <v>0</v>
      </c>
      <c r="AC40" s="33">
        <f>($AD$39*((AA40+AB40))/100)</f>
        <v>0</v>
      </c>
      <c r="AD40" s="33">
        <f t="shared" si="85"/>
        <v>0</v>
      </c>
      <c r="AE40" s="144"/>
      <c r="AF40" s="33">
        <f t="shared" si="3"/>
        <v>0</v>
      </c>
      <c r="AG40" s="33">
        <f t="shared" si="4"/>
        <v>0</v>
      </c>
      <c r="AH40" s="33">
        <f>($AI$39*((AF40+AG40))/100)</f>
        <v>0</v>
      </c>
      <c r="AI40" s="33">
        <f t="shared" si="86"/>
        <v>0</v>
      </c>
      <c r="AJ40" s="111"/>
      <c r="AK40" s="111"/>
      <c r="AL40" s="111"/>
      <c r="AM40" s="57"/>
      <c r="AN40" s="66"/>
      <c r="AO40" s="66"/>
      <c r="AP40" s="66"/>
      <c r="AQ40" s="66"/>
    </row>
    <row r="41" spans="1:43" ht="84.75" customHeight="1">
      <c r="A41" s="109"/>
      <c r="B41" s="109"/>
      <c r="C41" s="112" t="e">
        <f t="shared" ref="C41" si="87">LOOKUP(B41,E141:E178,F141:F178)</f>
        <v>#N/A</v>
      </c>
      <c r="D41" s="109"/>
      <c r="E41" s="154"/>
      <c r="F41" s="161"/>
      <c r="G41" s="161"/>
      <c r="H41" s="151" t="str">
        <f t="shared" ref="H41" si="88">CONCATENATE(E41," ",F41," ",G41)</f>
        <v xml:space="preserve">  </v>
      </c>
      <c r="I41" s="139"/>
      <c r="J41" s="139"/>
      <c r="K41" s="109"/>
      <c r="L41" s="109"/>
      <c r="M41" s="109"/>
      <c r="N41" s="109"/>
      <c r="O41" s="145">
        <f t="shared" ref="O41" si="89">IF(N41="Muy alta",100,IF(N41="Alta",80,IF(N41="Media",60,IF(N41="Baja",40,IF(N41="Muy baja",20,0)))))</f>
        <v>0</v>
      </c>
      <c r="P41" s="109"/>
      <c r="Q41" s="112">
        <f t="shared" ref="Q41" si="90">IF(P41="Catastrófico",100,IF(P41="Mayor",80,IF(P41="Moderado",60,IF(P41="Menor",40,IF(P41="Leve",20,0)))))</f>
        <v>0</v>
      </c>
      <c r="R41" s="109"/>
      <c r="S41" s="61"/>
      <c r="T41" s="33" t="str">
        <f t="shared" si="0"/>
        <v xml:space="preserve"> </v>
      </c>
      <c r="U41" s="64"/>
      <c r="V41" s="64"/>
      <c r="W41" s="64"/>
      <c r="X41" s="64"/>
      <c r="Y41" s="64"/>
      <c r="Z41" s="142">
        <f t="shared" ref="Z41" si="91">AD43</f>
        <v>0</v>
      </c>
      <c r="AA41" s="33">
        <f t="shared" si="1"/>
        <v>0</v>
      </c>
      <c r="AB41" s="33">
        <f t="shared" si="2"/>
        <v>0</v>
      </c>
      <c r="AC41" s="33">
        <f>($O$41*((AA41+AB41))/100)</f>
        <v>0</v>
      </c>
      <c r="AD41" s="33">
        <f t="shared" ref="AD41" si="92">O41-AC41</f>
        <v>0</v>
      </c>
      <c r="AE41" s="142">
        <f t="shared" ref="AE41" si="93">AI43</f>
        <v>0</v>
      </c>
      <c r="AF41" s="33">
        <f t="shared" si="3"/>
        <v>0</v>
      </c>
      <c r="AG41" s="33">
        <f t="shared" si="4"/>
        <v>0</v>
      </c>
      <c r="AH41" s="33">
        <f>($Q$41*((AF41+AG41))/100)</f>
        <v>0</v>
      </c>
      <c r="AI41" s="33">
        <f t="shared" ref="AI41" si="94">Q41-AH41</f>
        <v>0</v>
      </c>
      <c r="AJ41" s="109"/>
      <c r="AK41" s="109"/>
      <c r="AL41" s="109"/>
      <c r="AM41" s="57"/>
      <c r="AN41" s="66"/>
      <c r="AO41" s="66"/>
      <c r="AP41" s="66"/>
      <c r="AQ41" s="66"/>
    </row>
    <row r="42" spans="1:43" ht="84.75" customHeight="1">
      <c r="A42" s="110"/>
      <c r="B42" s="110"/>
      <c r="C42" s="113"/>
      <c r="D42" s="110"/>
      <c r="E42" s="155"/>
      <c r="F42" s="162"/>
      <c r="G42" s="162"/>
      <c r="H42" s="152"/>
      <c r="I42" s="140"/>
      <c r="J42" s="140"/>
      <c r="K42" s="110"/>
      <c r="L42" s="110"/>
      <c r="M42" s="110"/>
      <c r="N42" s="110"/>
      <c r="O42" s="146"/>
      <c r="P42" s="110"/>
      <c r="Q42" s="113"/>
      <c r="R42" s="110"/>
      <c r="S42" s="62"/>
      <c r="T42" s="33" t="str">
        <f t="shared" si="0"/>
        <v xml:space="preserve"> </v>
      </c>
      <c r="U42" s="64"/>
      <c r="V42" s="64"/>
      <c r="W42" s="64"/>
      <c r="X42" s="64"/>
      <c r="Y42" s="64"/>
      <c r="Z42" s="143"/>
      <c r="AA42" s="33">
        <f t="shared" si="1"/>
        <v>0</v>
      </c>
      <c r="AB42" s="33">
        <f t="shared" si="2"/>
        <v>0</v>
      </c>
      <c r="AC42" s="33">
        <f>($AD$41*((AA42+AB42))/100)</f>
        <v>0</v>
      </c>
      <c r="AD42" s="33">
        <f t="shared" ref="AD42:AD43" si="95">AD41-AC42</f>
        <v>0</v>
      </c>
      <c r="AE42" s="143"/>
      <c r="AF42" s="33">
        <f t="shared" si="3"/>
        <v>0</v>
      </c>
      <c r="AG42" s="33">
        <f t="shared" si="4"/>
        <v>0</v>
      </c>
      <c r="AH42" s="33">
        <f>($AI$41*((AF42+AG42))/100)</f>
        <v>0</v>
      </c>
      <c r="AI42" s="33">
        <f t="shared" ref="AI42:AI43" si="96">AI41-AH42</f>
        <v>0</v>
      </c>
      <c r="AJ42" s="110"/>
      <c r="AK42" s="110"/>
      <c r="AL42" s="110"/>
      <c r="AM42" s="57"/>
      <c r="AN42" s="66"/>
      <c r="AO42" s="66"/>
      <c r="AP42" s="66"/>
      <c r="AQ42" s="66"/>
    </row>
    <row r="43" spans="1:43" ht="84.75" customHeight="1">
      <c r="A43" s="111"/>
      <c r="B43" s="111"/>
      <c r="C43" s="114"/>
      <c r="D43" s="111"/>
      <c r="E43" s="156"/>
      <c r="F43" s="163"/>
      <c r="G43" s="163"/>
      <c r="H43" s="153"/>
      <c r="I43" s="141"/>
      <c r="J43" s="141"/>
      <c r="K43" s="111"/>
      <c r="L43" s="111"/>
      <c r="M43" s="111"/>
      <c r="N43" s="111"/>
      <c r="O43" s="147"/>
      <c r="P43" s="111"/>
      <c r="Q43" s="114"/>
      <c r="R43" s="111"/>
      <c r="S43" s="63"/>
      <c r="T43" s="33" t="str">
        <f t="shared" si="0"/>
        <v xml:space="preserve"> </v>
      </c>
      <c r="U43" s="64"/>
      <c r="V43" s="64"/>
      <c r="W43" s="64"/>
      <c r="X43" s="64"/>
      <c r="Y43" s="64"/>
      <c r="Z43" s="144"/>
      <c r="AA43" s="33">
        <f t="shared" si="1"/>
        <v>0</v>
      </c>
      <c r="AB43" s="33">
        <f t="shared" si="2"/>
        <v>0</v>
      </c>
      <c r="AC43" s="33">
        <f>($AD$42*((AA43+AB43))/100)</f>
        <v>0</v>
      </c>
      <c r="AD43" s="33">
        <f t="shared" si="95"/>
        <v>0</v>
      </c>
      <c r="AE43" s="144"/>
      <c r="AF43" s="33">
        <f t="shared" si="3"/>
        <v>0</v>
      </c>
      <c r="AG43" s="33">
        <f t="shared" si="4"/>
        <v>0</v>
      </c>
      <c r="AH43" s="33">
        <f>($AI$42*((AF43+AG43))/100)</f>
        <v>0</v>
      </c>
      <c r="AI43" s="33">
        <f t="shared" si="96"/>
        <v>0</v>
      </c>
      <c r="AJ43" s="111"/>
      <c r="AK43" s="111"/>
      <c r="AL43" s="111"/>
      <c r="AM43" s="57"/>
      <c r="AN43" s="66"/>
      <c r="AO43" s="66"/>
      <c r="AP43" s="66"/>
      <c r="AQ43" s="66"/>
    </row>
    <row r="44" spans="1:43" ht="84.75" customHeight="1">
      <c r="A44" s="109"/>
      <c r="B44" s="109"/>
      <c r="C44" s="112" t="e">
        <f t="shared" ref="C44" si="97">LOOKUP(B44,E144:E181,F144:F181)</f>
        <v>#N/A</v>
      </c>
      <c r="D44" s="109"/>
      <c r="E44" s="154"/>
      <c r="F44" s="161"/>
      <c r="G44" s="161"/>
      <c r="H44" s="151" t="str">
        <f t="shared" ref="H44" si="98">CONCATENATE(E44," ",F44," ",G44)</f>
        <v xml:space="preserve">  </v>
      </c>
      <c r="I44" s="139"/>
      <c r="J44" s="139"/>
      <c r="K44" s="109"/>
      <c r="L44" s="109"/>
      <c r="M44" s="109"/>
      <c r="N44" s="109"/>
      <c r="O44" s="145">
        <f t="shared" ref="O44" si="99">IF(N44="Muy alta",100,IF(N44="Alta",80,IF(N44="Media",60,IF(N44="Baja",40,IF(N44="Muy baja",20,0)))))</f>
        <v>0</v>
      </c>
      <c r="P44" s="109"/>
      <c r="Q44" s="112">
        <f t="shared" ref="Q44" si="100">IF(P44="Catastrófico",100,IF(P44="Mayor",80,IF(P44="Moderado",60,IF(P44="Menor",40,IF(P44="Leve",20,0)))))</f>
        <v>0</v>
      </c>
      <c r="R44" s="109"/>
      <c r="S44" s="61"/>
      <c r="T44" s="33" t="str">
        <f t="shared" si="0"/>
        <v xml:space="preserve"> </v>
      </c>
      <c r="U44" s="64"/>
      <c r="V44" s="64"/>
      <c r="W44" s="64"/>
      <c r="X44" s="64"/>
      <c r="Y44" s="64"/>
      <c r="Z44" s="142">
        <f t="shared" ref="Z44" si="101">AD46</f>
        <v>0</v>
      </c>
      <c r="AA44" s="33">
        <f t="shared" si="1"/>
        <v>0</v>
      </c>
      <c r="AB44" s="33">
        <f t="shared" si="2"/>
        <v>0</v>
      </c>
      <c r="AC44" s="33">
        <f>($O$44*((AA44+AB44))/100)</f>
        <v>0</v>
      </c>
      <c r="AD44" s="33">
        <f t="shared" ref="AD44" si="102">O44-AC44</f>
        <v>0</v>
      </c>
      <c r="AE44" s="142">
        <f t="shared" ref="AE44" si="103">AI46</f>
        <v>0</v>
      </c>
      <c r="AF44" s="33">
        <f t="shared" si="3"/>
        <v>0</v>
      </c>
      <c r="AG44" s="33">
        <f t="shared" si="4"/>
        <v>0</v>
      </c>
      <c r="AH44" s="33">
        <f>($Q$44*((AF44+AG44))/100)</f>
        <v>0</v>
      </c>
      <c r="AI44" s="33">
        <f t="shared" ref="AI44" si="104">Q44-AH44</f>
        <v>0</v>
      </c>
      <c r="AJ44" s="109"/>
      <c r="AK44" s="109"/>
      <c r="AL44" s="109"/>
      <c r="AM44" s="57"/>
      <c r="AN44" s="66"/>
      <c r="AO44" s="66"/>
      <c r="AP44" s="66"/>
      <c r="AQ44" s="66"/>
    </row>
    <row r="45" spans="1:43" ht="84.75" customHeight="1">
      <c r="A45" s="110"/>
      <c r="B45" s="110"/>
      <c r="C45" s="113"/>
      <c r="D45" s="110"/>
      <c r="E45" s="155"/>
      <c r="F45" s="162"/>
      <c r="G45" s="162"/>
      <c r="H45" s="152"/>
      <c r="I45" s="140"/>
      <c r="J45" s="140"/>
      <c r="K45" s="110"/>
      <c r="L45" s="110"/>
      <c r="M45" s="110"/>
      <c r="N45" s="110"/>
      <c r="O45" s="146"/>
      <c r="P45" s="110"/>
      <c r="Q45" s="113"/>
      <c r="R45" s="110"/>
      <c r="S45" s="62"/>
      <c r="T45" s="33" t="str">
        <f t="shared" si="0"/>
        <v xml:space="preserve"> </v>
      </c>
      <c r="U45" s="64"/>
      <c r="V45" s="64"/>
      <c r="W45" s="64"/>
      <c r="X45" s="64"/>
      <c r="Y45" s="64"/>
      <c r="Z45" s="143"/>
      <c r="AA45" s="33">
        <f t="shared" si="1"/>
        <v>0</v>
      </c>
      <c r="AB45" s="33">
        <f t="shared" si="2"/>
        <v>0</v>
      </c>
      <c r="AC45" s="33">
        <f>($AD$44*((AA45+AB45))/100)</f>
        <v>0</v>
      </c>
      <c r="AD45" s="33">
        <f t="shared" ref="AD45:AD46" si="105">AD44-AC45</f>
        <v>0</v>
      </c>
      <c r="AE45" s="143"/>
      <c r="AF45" s="33">
        <f t="shared" si="3"/>
        <v>0</v>
      </c>
      <c r="AG45" s="33">
        <f t="shared" si="4"/>
        <v>0</v>
      </c>
      <c r="AH45" s="33">
        <f>($AI$44*((AF45+AG45))/100)</f>
        <v>0</v>
      </c>
      <c r="AI45" s="33">
        <f t="shared" ref="AI45:AI46" si="106">AI44-AH45</f>
        <v>0</v>
      </c>
      <c r="AJ45" s="110"/>
      <c r="AK45" s="110"/>
      <c r="AL45" s="110"/>
      <c r="AM45" s="57"/>
      <c r="AN45" s="66"/>
      <c r="AO45" s="66"/>
      <c r="AP45" s="66"/>
      <c r="AQ45" s="66"/>
    </row>
    <row r="46" spans="1:43" ht="84.75" customHeight="1">
      <c r="A46" s="111"/>
      <c r="B46" s="111"/>
      <c r="C46" s="114"/>
      <c r="D46" s="111"/>
      <c r="E46" s="156"/>
      <c r="F46" s="163"/>
      <c r="G46" s="163"/>
      <c r="H46" s="153"/>
      <c r="I46" s="141"/>
      <c r="J46" s="141"/>
      <c r="K46" s="111"/>
      <c r="L46" s="111"/>
      <c r="M46" s="111"/>
      <c r="N46" s="111"/>
      <c r="O46" s="147"/>
      <c r="P46" s="111"/>
      <c r="Q46" s="114"/>
      <c r="R46" s="111"/>
      <c r="S46" s="63"/>
      <c r="T46" s="33" t="str">
        <f t="shared" si="0"/>
        <v xml:space="preserve"> </v>
      </c>
      <c r="U46" s="64"/>
      <c r="V46" s="64"/>
      <c r="W46" s="64"/>
      <c r="X46" s="64"/>
      <c r="Y46" s="64"/>
      <c r="Z46" s="144"/>
      <c r="AA46" s="33">
        <f t="shared" si="1"/>
        <v>0</v>
      </c>
      <c r="AB46" s="33">
        <f t="shared" si="2"/>
        <v>0</v>
      </c>
      <c r="AC46" s="33">
        <f>($AD$45*((AA46+AB46))/100)</f>
        <v>0</v>
      </c>
      <c r="AD46" s="33">
        <f t="shared" si="105"/>
        <v>0</v>
      </c>
      <c r="AE46" s="144"/>
      <c r="AF46" s="33">
        <f t="shared" si="3"/>
        <v>0</v>
      </c>
      <c r="AG46" s="33">
        <f t="shared" si="4"/>
        <v>0</v>
      </c>
      <c r="AH46" s="33">
        <f>($AI$45*((AF46+AG46))/100)</f>
        <v>0</v>
      </c>
      <c r="AI46" s="33">
        <f t="shared" si="106"/>
        <v>0</v>
      </c>
      <c r="AJ46" s="111"/>
      <c r="AK46" s="111"/>
      <c r="AL46" s="111"/>
      <c r="AM46" s="57"/>
      <c r="AN46" s="66"/>
      <c r="AO46" s="66"/>
      <c r="AP46" s="66"/>
      <c r="AQ46" s="66"/>
    </row>
    <row r="47" spans="1:43" ht="84.75" customHeight="1">
      <c r="A47" s="109"/>
      <c r="B47" s="109"/>
      <c r="C47" s="112" t="e">
        <f t="shared" ref="C47" si="107">LOOKUP(B47,E147:E184,F147:F184)</f>
        <v>#N/A</v>
      </c>
      <c r="D47" s="109"/>
      <c r="E47" s="154"/>
      <c r="F47" s="161"/>
      <c r="G47" s="161"/>
      <c r="H47" s="151" t="str">
        <f t="shared" ref="H47" si="108">CONCATENATE(E47," ",F47," ",G47)</f>
        <v xml:space="preserve">  </v>
      </c>
      <c r="I47" s="139"/>
      <c r="J47" s="139"/>
      <c r="K47" s="109"/>
      <c r="L47" s="109"/>
      <c r="M47" s="109"/>
      <c r="N47" s="109"/>
      <c r="O47" s="145">
        <f t="shared" ref="O47" si="109">IF(N47="Muy alta",100,IF(N47="Alta",80,IF(N47="Media",60,IF(N47="Baja",40,IF(N47="Muy baja",20,0)))))</f>
        <v>0</v>
      </c>
      <c r="P47" s="109"/>
      <c r="Q47" s="112">
        <f t="shared" ref="Q47" si="110">IF(P47="Catastrófico",100,IF(P47="Mayor",80,IF(P47="Moderado",60,IF(P47="Menor",40,IF(P47="Leve",20,0)))))</f>
        <v>0</v>
      </c>
      <c r="R47" s="109"/>
      <c r="S47" s="61"/>
      <c r="T47" s="33" t="str">
        <f t="shared" si="0"/>
        <v xml:space="preserve"> </v>
      </c>
      <c r="U47" s="64"/>
      <c r="V47" s="64"/>
      <c r="W47" s="64"/>
      <c r="X47" s="64"/>
      <c r="Y47" s="64"/>
      <c r="Z47" s="142">
        <f t="shared" ref="Z47" si="111">AD49</f>
        <v>0</v>
      </c>
      <c r="AA47" s="33">
        <f t="shared" si="1"/>
        <v>0</v>
      </c>
      <c r="AB47" s="33">
        <f t="shared" si="2"/>
        <v>0</v>
      </c>
      <c r="AC47" s="33">
        <f>($O$47*((AA47+AB47))/100)</f>
        <v>0</v>
      </c>
      <c r="AD47" s="33">
        <f t="shared" ref="AD47" si="112">O47-AC47</f>
        <v>0</v>
      </c>
      <c r="AE47" s="142">
        <f t="shared" ref="AE47" si="113">AI49</f>
        <v>0</v>
      </c>
      <c r="AF47" s="33">
        <f t="shared" si="3"/>
        <v>0</v>
      </c>
      <c r="AG47" s="33">
        <f t="shared" si="4"/>
        <v>0</v>
      </c>
      <c r="AH47" s="33">
        <f>($Q$47*(AF47+AG47)/100)</f>
        <v>0</v>
      </c>
      <c r="AI47" s="33">
        <f t="shared" ref="AI47" si="114">Q47-AH47</f>
        <v>0</v>
      </c>
      <c r="AJ47" s="109"/>
      <c r="AK47" s="109"/>
      <c r="AL47" s="109"/>
      <c r="AM47" s="57"/>
      <c r="AN47" s="66"/>
      <c r="AO47" s="66"/>
      <c r="AP47" s="66"/>
      <c r="AQ47" s="66"/>
    </row>
    <row r="48" spans="1:43" ht="84.75" customHeight="1">
      <c r="A48" s="110"/>
      <c r="B48" s="110"/>
      <c r="C48" s="113"/>
      <c r="D48" s="110"/>
      <c r="E48" s="155"/>
      <c r="F48" s="162"/>
      <c r="G48" s="162"/>
      <c r="H48" s="152"/>
      <c r="I48" s="140"/>
      <c r="J48" s="140"/>
      <c r="K48" s="110"/>
      <c r="L48" s="110"/>
      <c r="M48" s="110"/>
      <c r="N48" s="110"/>
      <c r="O48" s="146"/>
      <c r="P48" s="110"/>
      <c r="Q48" s="113"/>
      <c r="R48" s="110"/>
      <c r="S48" s="62"/>
      <c r="T48" s="33" t="str">
        <f t="shared" si="0"/>
        <v xml:space="preserve"> </v>
      </c>
      <c r="U48" s="64"/>
      <c r="V48" s="64"/>
      <c r="W48" s="64"/>
      <c r="X48" s="64"/>
      <c r="Y48" s="64"/>
      <c r="Z48" s="143"/>
      <c r="AA48" s="33">
        <f t="shared" si="1"/>
        <v>0</v>
      </c>
      <c r="AB48" s="33">
        <f t="shared" si="2"/>
        <v>0</v>
      </c>
      <c r="AC48" s="33">
        <f>($AD$47*((AA48+AB48))/100)</f>
        <v>0</v>
      </c>
      <c r="AD48" s="33">
        <f t="shared" ref="AD48:AD49" si="115">AD47-AC48</f>
        <v>0</v>
      </c>
      <c r="AE48" s="143"/>
      <c r="AF48" s="33">
        <f t="shared" si="3"/>
        <v>0</v>
      </c>
      <c r="AG48" s="33">
        <f t="shared" si="4"/>
        <v>0</v>
      </c>
      <c r="AH48" s="33">
        <f>($AI$47*((AF48+AG48))/100)</f>
        <v>0</v>
      </c>
      <c r="AI48" s="33">
        <f t="shared" ref="AI48:AI49" si="116">AI47-AH48</f>
        <v>0</v>
      </c>
      <c r="AJ48" s="110"/>
      <c r="AK48" s="110"/>
      <c r="AL48" s="110"/>
      <c r="AM48" s="57"/>
      <c r="AN48" s="66"/>
      <c r="AO48" s="66"/>
      <c r="AP48" s="66"/>
      <c r="AQ48" s="66"/>
    </row>
    <row r="49" spans="1:43" ht="84.75" customHeight="1">
      <c r="A49" s="111"/>
      <c r="B49" s="111"/>
      <c r="C49" s="114"/>
      <c r="D49" s="111"/>
      <c r="E49" s="156"/>
      <c r="F49" s="163"/>
      <c r="G49" s="163"/>
      <c r="H49" s="153"/>
      <c r="I49" s="141"/>
      <c r="J49" s="141"/>
      <c r="K49" s="111"/>
      <c r="L49" s="111"/>
      <c r="M49" s="111"/>
      <c r="N49" s="111"/>
      <c r="O49" s="147"/>
      <c r="P49" s="111"/>
      <c r="Q49" s="114"/>
      <c r="R49" s="111"/>
      <c r="S49" s="63"/>
      <c r="T49" s="33" t="str">
        <f t="shared" si="0"/>
        <v xml:space="preserve"> </v>
      </c>
      <c r="U49" s="64"/>
      <c r="V49" s="64"/>
      <c r="W49" s="64"/>
      <c r="X49" s="64"/>
      <c r="Y49" s="64"/>
      <c r="Z49" s="144"/>
      <c r="AA49" s="33">
        <f t="shared" si="1"/>
        <v>0</v>
      </c>
      <c r="AB49" s="33">
        <f t="shared" si="2"/>
        <v>0</v>
      </c>
      <c r="AC49" s="33">
        <f>($AD$48*((AA49+AB49))/100)</f>
        <v>0</v>
      </c>
      <c r="AD49" s="33">
        <f t="shared" si="115"/>
        <v>0</v>
      </c>
      <c r="AE49" s="144"/>
      <c r="AF49" s="33">
        <f t="shared" si="3"/>
        <v>0</v>
      </c>
      <c r="AG49" s="33">
        <f t="shared" si="4"/>
        <v>0</v>
      </c>
      <c r="AH49" s="33">
        <f>($AI$48*((AF49+AG49))/100)</f>
        <v>0</v>
      </c>
      <c r="AI49" s="33">
        <f t="shared" si="116"/>
        <v>0</v>
      </c>
      <c r="AJ49" s="111"/>
      <c r="AK49" s="111"/>
      <c r="AL49" s="111"/>
      <c r="AM49" s="57"/>
      <c r="AN49" s="66"/>
      <c r="AO49" s="66"/>
      <c r="AP49" s="66"/>
      <c r="AQ49" s="66"/>
    </row>
    <row r="50" spans="1:43" ht="84.75" customHeight="1">
      <c r="A50" s="109"/>
      <c r="B50" s="109"/>
      <c r="C50" s="112" t="e">
        <f t="shared" ref="C50" si="117">LOOKUP(B50,E150:E187,F150:F187)</f>
        <v>#N/A</v>
      </c>
      <c r="D50" s="109"/>
      <c r="E50" s="154"/>
      <c r="F50" s="161"/>
      <c r="G50" s="161"/>
      <c r="H50" s="151" t="str">
        <f t="shared" ref="H50" si="118">CONCATENATE(E50," ",F50," ",G50)</f>
        <v xml:space="preserve">  </v>
      </c>
      <c r="I50" s="139"/>
      <c r="J50" s="139"/>
      <c r="K50" s="109"/>
      <c r="L50" s="109"/>
      <c r="M50" s="109"/>
      <c r="N50" s="109"/>
      <c r="O50" s="145">
        <f t="shared" ref="O50" si="119">IF(N50="Muy alta",100,IF(N50="Alta",80,IF(N50="Media",60,IF(N50="Baja",40,IF(N50="Muy baja",20,0)))))</f>
        <v>0</v>
      </c>
      <c r="P50" s="109"/>
      <c r="Q50" s="112">
        <f t="shared" ref="Q50" si="120">IF(P50="Catastrófico",100,IF(P50="Mayor",80,IF(P50="Moderado",60,IF(P50="Menor",40,IF(P50="Leve",20,0)))))</f>
        <v>0</v>
      </c>
      <c r="R50" s="109"/>
      <c r="S50" s="61"/>
      <c r="T50" s="33" t="str">
        <f t="shared" si="0"/>
        <v xml:space="preserve"> </v>
      </c>
      <c r="U50" s="64"/>
      <c r="V50" s="64"/>
      <c r="W50" s="64"/>
      <c r="X50" s="64"/>
      <c r="Y50" s="64"/>
      <c r="Z50" s="142">
        <f t="shared" ref="Z50" si="121">AD52</f>
        <v>0</v>
      </c>
      <c r="AA50" s="33">
        <f t="shared" si="1"/>
        <v>0</v>
      </c>
      <c r="AB50" s="33">
        <f t="shared" si="2"/>
        <v>0</v>
      </c>
      <c r="AC50" s="33">
        <f>($O$50*((AA50+AB50))/100)</f>
        <v>0</v>
      </c>
      <c r="AD50" s="33">
        <f t="shared" ref="AD50" si="122">O50-AC50</f>
        <v>0</v>
      </c>
      <c r="AE50" s="142">
        <f t="shared" ref="AE50" si="123">AI52</f>
        <v>0</v>
      </c>
      <c r="AF50" s="33">
        <f t="shared" si="3"/>
        <v>0</v>
      </c>
      <c r="AG50" s="33">
        <f t="shared" si="4"/>
        <v>0</v>
      </c>
      <c r="AH50" s="33">
        <f>($Q$50*((AF50+AG50))/100)</f>
        <v>0</v>
      </c>
      <c r="AI50" s="33">
        <f t="shared" ref="AI50" si="124">Q50-AH50</f>
        <v>0</v>
      </c>
      <c r="AJ50" s="109"/>
      <c r="AK50" s="109"/>
      <c r="AL50" s="109"/>
      <c r="AM50" s="57"/>
      <c r="AN50" s="66"/>
      <c r="AO50" s="66"/>
      <c r="AP50" s="66"/>
      <c r="AQ50" s="66"/>
    </row>
    <row r="51" spans="1:43" ht="84.75" customHeight="1">
      <c r="A51" s="110"/>
      <c r="B51" s="110"/>
      <c r="C51" s="113"/>
      <c r="D51" s="110"/>
      <c r="E51" s="155"/>
      <c r="F51" s="162"/>
      <c r="G51" s="162"/>
      <c r="H51" s="152"/>
      <c r="I51" s="140"/>
      <c r="J51" s="140"/>
      <c r="K51" s="110"/>
      <c r="L51" s="110"/>
      <c r="M51" s="110"/>
      <c r="N51" s="110"/>
      <c r="O51" s="146"/>
      <c r="P51" s="110"/>
      <c r="Q51" s="113"/>
      <c r="R51" s="110"/>
      <c r="S51" s="62"/>
      <c r="T51" s="33" t="str">
        <f t="shared" si="0"/>
        <v xml:space="preserve"> </v>
      </c>
      <c r="U51" s="64"/>
      <c r="V51" s="64"/>
      <c r="W51" s="64"/>
      <c r="X51" s="64"/>
      <c r="Y51" s="64"/>
      <c r="Z51" s="143"/>
      <c r="AA51" s="33">
        <f t="shared" si="1"/>
        <v>0</v>
      </c>
      <c r="AB51" s="33">
        <f t="shared" si="2"/>
        <v>0</v>
      </c>
      <c r="AC51" s="33">
        <f>($AD$50*((AA51+AB51))/100)</f>
        <v>0</v>
      </c>
      <c r="AD51" s="33">
        <f t="shared" ref="AD51:AD52" si="125">AD50-AC51</f>
        <v>0</v>
      </c>
      <c r="AE51" s="143"/>
      <c r="AF51" s="33">
        <f t="shared" si="3"/>
        <v>0</v>
      </c>
      <c r="AG51" s="33">
        <f t="shared" si="4"/>
        <v>0</v>
      </c>
      <c r="AH51" s="33">
        <f>($AI$50*((AF51+AG51))/100)</f>
        <v>0</v>
      </c>
      <c r="AI51" s="33">
        <f t="shared" ref="AI51:AI52" si="126">AI50-AH51</f>
        <v>0</v>
      </c>
      <c r="AJ51" s="110"/>
      <c r="AK51" s="110"/>
      <c r="AL51" s="110"/>
      <c r="AM51" s="57"/>
      <c r="AN51" s="66"/>
      <c r="AO51" s="66"/>
      <c r="AP51" s="66"/>
      <c r="AQ51" s="66"/>
    </row>
    <row r="52" spans="1:43" ht="84.75" customHeight="1">
      <c r="A52" s="111"/>
      <c r="B52" s="111"/>
      <c r="C52" s="114"/>
      <c r="D52" s="111"/>
      <c r="E52" s="156"/>
      <c r="F52" s="163"/>
      <c r="G52" s="163"/>
      <c r="H52" s="153"/>
      <c r="I52" s="141"/>
      <c r="J52" s="141"/>
      <c r="K52" s="111"/>
      <c r="L52" s="111"/>
      <c r="M52" s="111"/>
      <c r="N52" s="111"/>
      <c r="O52" s="147"/>
      <c r="P52" s="111"/>
      <c r="Q52" s="114"/>
      <c r="R52" s="111"/>
      <c r="S52" s="63"/>
      <c r="T52" s="33" t="str">
        <f t="shared" si="0"/>
        <v xml:space="preserve"> </v>
      </c>
      <c r="U52" s="64"/>
      <c r="V52" s="64"/>
      <c r="W52" s="64"/>
      <c r="X52" s="64"/>
      <c r="Y52" s="64"/>
      <c r="Z52" s="144"/>
      <c r="AA52" s="33">
        <f t="shared" si="1"/>
        <v>0</v>
      </c>
      <c r="AB52" s="33">
        <f t="shared" si="2"/>
        <v>0</v>
      </c>
      <c r="AC52" s="33">
        <f>($AD$51*((AA52+AB52))/100)</f>
        <v>0</v>
      </c>
      <c r="AD52" s="33">
        <f t="shared" si="125"/>
        <v>0</v>
      </c>
      <c r="AE52" s="144"/>
      <c r="AF52" s="33">
        <f t="shared" si="3"/>
        <v>0</v>
      </c>
      <c r="AG52" s="33">
        <f t="shared" si="4"/>
        <v>0</v>
      </c>
      <c r="AH52" s="33">
        <f>($AI$51*((AF52+AG52))/100)</f>
        <v>0</v>
      </c>
      <c r="AI52" s="33">
        <f t="shared" si="126"/>
        <v>0</v>
      </c>
      <c r="AJ52" s="111"/>
      <c r="AK52" s="111"/>
      <c r="AL52" s="111"/>
      <c r="AM52" s="57"/>
      <c r="AN52" s="66"/>
      <c r="AO52" s="66"/>
      <c r="AP52" s="66"/>
      <c r="AQ52" s="66"/>
    </row>
    <row r="53" spans="1:43" ht="84.75" customHeight="1">
      <c r="A53" s="109"/>
      <c r="B53" s="109"/>
      <c r="C53" s="112" t="e">
        <f t="shared" ref="C53" si="127">LOOKUP(B53,E153:E190,F153:F190)</f>
        <v>#N/A</v>
      </c>
      <c r="D53" s="109"/>
      <c r="E53" s="154"/>
      <c r="F53" s="161"/>
      <c r="G53" s="161"/>
      <c r="H53" s="151" t="str">
        <f t="shared" ref="H53" si="128">CONCATENATE(E53," ",F53," ",G53)</f>
        <v xml:space="preserve">  </v>
      </c>
      <c r="I53" s="139"/>
      <c r="J53" s="139"/>
      <c r="K53" s="109"/>
      <c r="L53" s="109"/>
      <c r="M53" s="109"/>
      <c r="N53" s="109"/>
      <c r="O53" s="145">
        <f t="shared" ref="O53" si="129">IF(N53="Muy alta",100,IF(N53="Alta",80,IF(N53="Media",60,IF(N53="Baja",40,IF(N53="Muy baja",20,0)))))</f>
        <v>0</v>
      </c>
      <c r="P53" s="109"/>
      <c r="Q53" s="112">
        <f t="shared" ref="Q53" si="130">IF(P53="Catastrófico",100,IF(P53="Mayor",80,IF(P53="Moderado",60,IF(P53="Menor",40,IF(P53="Leve",20,0)))))</f>
        <v>0</v>
      </c>
      <c r="R53" s="109"/>
      <c r="S53" s="61"/>
      <c r="T53" s="33" t="str">
        <f t="shared" si="0"/>
        <v xml:space="preserve"> </v>
      </c>
      <c r="U53" s="64"/>
      <c r="V53" s="64"/>
      <c r="W53" s="64"/>
      <c r="X53" s="64"/>
      <c r="Y53" s="64"/>
      <c r="Z53" s="142">
        <f t="shared" ref="Z53" si="131">AD55</f>
        <v>0</v>
      </c>
      <c r="AA53" s="33">
        <f t="shared" si="1"/>
        <v>0</v>
      </c>
      <c r="AB53" s="33">
        <f t="shared" si="2"/>
        <v>0</v>
      </c>
      <c r="AC53" s="33">
        <f>($O$53*((AA53+AB53))/100)</f>
        <v>0</v>
      </c>
      <c r="AD53" s="33">
        <f t="shared" ref="AD53" si="132">O53-AC53</f>
        <v>0</v>
      </c>
      <c r="AE53" s="142">
        <f t="shared" ref="AE53" si="133">AI55</f>
        <v>0</v>
      </c>
      <c r="AF53" s="33">
        <f t="shared" si="3"/>
        <v>0</v>
      </c>
      <c r="AG53" s="33">
        <f t="shared" si="4"/>
        <v>0</v>
      </c>
      <c r="AH53" s="33">
        <f>($Q$53*((AF53+AG53))/100)</f>
        <v>0</v>
      </c>
      <c r="AI53" s="33">
        <f t="shared" ref="AI53" si="134">Q53-AH53</f>
        <v>0</v>
      </c>
      <c r="AJ53" s="109"/>
      <c r="AK53" s="109"/>
      <c r="AL53" s="109"/>
      <c r="AM53" s="57"/>
      <c r="AN53" s="66"/>
      <c r="AO53" s="66"/>
      <c r="AP53" s="66"/>
      <c r="AQ53" s="66"/>
    </row>
    <row r="54" spans="1:43" ht="84.75" customHeight="1">
      <c r="A54" s="110"/>
      <c r="B54" s="110"/>
      <c r="C54" s="113"/>
      <c r="D54" s="110"/>
      <c r="E54" s="155"/>
      <c r="F54" s="162"/>
      <c r="G54" s="162"/>
      <c r="H54" s="152"/>
      <c r="I54" s="140"/>
      <c r="J54" s="140"/>
      <c r="K54" s="110"/>
      <c r="L54" s="110"/>
      <c r="M54" s="110"/>
      <c r="N54" s="110"/>
      <c r="O54" s="146"/>
      <c r="P54" s="110"/>
      <c r="Q54" s="113"/>
      <c r="R54" s="110"/>
      <c r="S54" s="62"/>
      <c r="T54" s="33" t="str">
        <f t="shared" si="0"/>
        <v xml:space="preserve"> </v>
      </c>
      <c r="U54" s="64"/>
      <c r="V54" s="64"/>
      <c r="W54" s="64"/>
      <c r="X54" s="64"/>
      <c r="Y54" s="64"/>
      <c r="Z54" s="143"/>
      <c r="AA54" s="33">
        <f t="shared" si="1"/>
        <v>0</v>
      </c>
      <c r="AB54" s="33">
        <f t="shared" si="2"/>
        <v>0</v>
      </c>
      <c r="AC54" s="33">
        <f>($AD$53*((AA54+AB54))/100)</f>
        <v>0</v>
      </c>
      <c r="AD54" s="33">
        <f t="shared" ref="AD54:AD55" si="135">AD53-AC54</f>
        <v>0</v>
      </c>
      <c r="AE54" s="143"/>
      <c r="AF54" s="33">
        <f t="shared" si="3"/>
        <v>0</v>
      </c>
      <c r="AG54" s="33">
        <f t="shared" si="4"/>
        <v>0</v>
      </c>
      <c r="AH54" s="33">
        <f>($AI$53*((AF54+AG54))/100)</f>
        <v>0</v>
      </c>
      <c r="AI54" s="33">
        <f t="shared" ref="AI54:AI55" si="136">AI53-AH54</f>
        <v>0</v>
      </c>
      <c r="AJ54" s="110"/>
      <c r="AK54" s="110"/>
      <c r="AL54" s="110"/>
      <c r="AM54" s="57"/>
      <c r="AN54" s="66"/>
      <c r="AO54" s="66"/>
      <c r="AP54" s="66"/>
      <c r="AQ54" s="66"/>
    </row>
    <row r="55" spans="1:43" ht="84.75" customHeight="1">
      <c r="A55" s="111"/>
      <c r="B55" s="111"/>
      <c r="C55" s="114"/>
      <c r="D55" s="111"/>
      <c r="E55" s="156"/>
      <c r="F55" s="163"/>
      <c r="G55" s="163"/>
      <c r="H55" s="153"/>
      <c r="I55" s="141"/>
      <c r="J55" s="141"/>
      <c r="K55" s="111"/>
      <c r="L55" s="111"/>
      <c r="M55" s="111"/>
      <c r="N55" s="111"/>
      <c r="O55" s="147"/>
      <c r="P55" s="111"/>
      <c r="Q55" s="114"/>
      <c r="R55" s="111"/>
      <c r="S55" s="63"/>
      <c r="T55" s="33" t="str">
        <f t="shared" si="0"/>
        <v xml:space="preserve"> </v>
      </c>
      <c r="U55" s="64"/>
      <c r="V55" s="64"/>
      <c r="W55" s="64"/>
      <c r="X55" s="64"/>
      <c r="Y55" s="64"/>
      <c r="Z55" s="144"/>
      <c r="AA55" s="33">
        <f t="shared" si="1"/>
        <v>0</v>
      </c>
      <c r="AB55" s="33">
        <f t="shared" si="2"/>
        <v>0</v>
      </c>
      <c r="AC55" s="33">
        <f>($AD$54*((AA55+AB55))/100)</f>
        <v>0</v>
      </c>
      <c r="AD55" s="33">
        <f t="shared" si="135"/>
        <v>0</v>
      </c>
      <c r="AE55" s="144"/>
      <c r="AF55" s="33">
        <f t="shared" si="3"/>
        <v>0</v>
      </c>
      <c r="AG55" s="33">
        <f t="shared" si="4"/>
        <v>0</v>
      </c>
      <c r="AH55" s="33">
        <f>($AI$54*((AF55+AG55))/100)</f>
        <v>0</v>
      </c>
      <c r="AI55" s="33">
        <f t="shared" si="136"/>
        <v>0</v>
      </c>
      <c r="AJ55" s="111"/>
      <c r="AK55" s="111"/>
      <c r="AL55" s="111"/>
      <c r="AM55" s="57"/>
      <c r="AN55" s="66"/>
      <c r="AO55" s="66"/>
      <c r="AP55" s="66"/>
      <c r="AQ55" s="66"/>
    </row>
    <row r="56" spans="1:43" ht="84.75" customHeight="1">
      <c r="A56" s="109"/>
      <c r="B56" s="109"/>
      <c r="C56" s="112" t="e">
        <f t="shared" ref="C56" si="137">LOOKUP(B56,E156:E193,F156:F193)</f>
        <v>#N/A</v>
      </c>
      <c r="D56" s="109"/>
      <c r="E56" s="154"/>
      <c r="F56" s="161"/>
      <c r="G56" s="161"/>
      <c r="H56" s="151" t="str">
        <f t="shared" ref="H56" si="138">CONCATENATE(E56," ",F56," ",G56)</f>
        <v xml:space="preserve">  </v>
      </c>
      <c r="I56" s="139"/>
      <c r="J56" s="139"/>
      <c r="K56" s="109"/>
      <c r="L56" s="109"/>
      <c r="M56" s="109"/>
      <c r="N56" s="109"/>
      <c r="O56" s="145">
        <f t="shared" ref="O56" si="139">IF(N56="Muy alta",100,IF(N56="Alta",80,IF(N56="Media",60,IF(N56="Baja",40,IF(N56="Muy baja",20,0)))))</f>
        <v>0</v>
      </c>
      <c r="P56" s="109"/>
      <c r="Q56" s="112">
        <f t="shared" ref="Q56" si="140">IF(P56="Catastrófico",100,IF(P56="Mayor",80,IF(P56="Moderado",60,IF(P56="Menor",40,IF(P56="Leve",20,0)))))</f>
        <v>0</v>
      </c>
      <c r="R56" s="109"/>
      <c r="S56" s="57"/>
      <c r="T56" s="33" t="str">
        <f t="shared" si="0"/>
        <v xml:space="preserve"> </v>
      </c>
      <c r="U56" s="64"/>
      <c r="V56" s="64"/>
      <c r="W56" s="64"/>
      <c r="X56" s="64"/>
      <c r="Y56" s="64"/>
      <c r="Z56" s="142">
        <f t="shared" ref="Z56" si="141">AD58</f>
        <v>0</v>
      </c>
      <c r="AA56" s="33">
        <f t="shared" si="1"/>
        <v>0</v>
      </c>
      <c r="AB56" s="33">
        <f t="shared" si="2"/>
        <v>0</v>
      </c>
      <c r="AC56" s="33">
        <f>($O$56*((AA56+AB56))/100)</f>
        <v>0</v>
      </c>
      <c r="AD56" s="33">
        <f t="shared" ref="AD56" si="142">O56-AC56</f>
        <v>0</v>
      </c>
      <c r="AE56" s="142">
        <f t="shared" ref="AE56" si="143">AI58</f>
        <v>0</v>
      </c>
      <c r="AF56" s="33">
        <f t="shared" si="3"/>
        <v>0</v>
      </c>
      <c r="AG56" s="33">
        <f t="shared" si="4"/>
        <v>0</v>
      </c>
      <c r="AH56" s="33">
        <f>($Q$56*((AF56+AG56))/100)</f>
        <v>0</v>
      </c>
      <c r="AI56" s="33">
        <f t="shared" ref="AI56" si="144">Q56-AH56</f>
        <v>0</v>
      </c>
      <c r="AJ56" s="109"/>
      <c r="AK56" s="109"/>
      <c r="AL56" s="109"/>
      <c r="AM56" s="57"/>
      <c r="AN56" s="66"/>
      <c r="AO56" s="66"/>
      <c r="AP56" s="66"/>
      <c r="AQ56" s="66"/>
    </row>
    <row r="57" spans="1:43" ht="84.75" customHeight="1">
      <c r="A57" s="110"/>
      <c r="B57" s="110"/>
      <c r="C57" s="113"/>
      <c r="D57" s="110"/>
      <c r="E57" s="155"/>
      <c r="F57" s="162"/>
      <c r="G57" s="162"/>
      <c r="H57" s="152"/>
      <c r="I57" s="140"/>
      <c r="J57" s="140"/>
      <c r="K57" s="110"/>
      <c r="L57" s="110"/>
      <c r="M57" s="110"/>
      <c r="N57" s="110"/>
      <c r="O57" s="146"/>
      <c r="P57" s="110"/>
      <c r="Q57" s="113"/>
      <c r="R57" s="110"/>
      <c r="S57" s="57"/>
      <c r="T57" s="33" t="str">
        <f t="shared" si="0"/>
        <v xml:space="preserve"> </v>
      </c>
      <c r="U57" s="64"/>
      <c r="V57" s="64"/>
      <c r="W57" s="64"/>
      <c r="X57" s="64"/>
      <c r="Y57" s="64"/>
      <c r="Z57" s="143"/>
      <c r="AA57" s="33">
        <f t="shared" si="1"/>
        <v>0</v>
      </c>
      <c r="AB57" s="33">
        <f t="shared" si="2"/>
        <v>0</v>
      </c>
      <c r="AC57" s="33">
        <f>($AD$56*((AA57+AB57))/100)</f>
        <v>0</v>
      </c>
      <c r="AD57" s="33">
        <f t="shared" ref="AD57:AD58" si="145">AD56-AC57</f>
        <v>0</v>
      </c>
      <c r="AE57" s="143"/>
      <c r="AF57" s="33">
        <f t="shared" si="3"/>
        <v>0</v>
      </c>
      <c r="AG57" s="33">
        <f t="shared" si="4"/>
        <v>0</v>
      </c>
      <c r="AH57" s="33">
        <f>($AI$56*((AF57+AG57))/100)</f>
        <v>0</v>
      </c>
      <c r="AI57" s="33">
        <f t="shared" ref="AI57:AI58" si="146">AI56-AH57</f>
        <v>0</v>
      </c>
      <c r="AJ57" s="110"/>
      <c r="AK57" s="110"/>
      <c r="AL57" s="110"/>
      <c r="AM57" s="57"/>
      <c r="AN57" s="66"/>
      <c r="AO57" s="66"/>
      <c r="AP57" s="66"/>
      <c r="AQ57" s="66"/>
    </row>
    <row r="58" spans="1:43" ht="84.75" customHeight="1">
      <c r="A58" s="111"/>
      <c r="B58" s="111"/>
      <c r="C58" s="114"/>
      <c r="D58" s="111"/>
      <c r="E58" s="156"/>
      <c r="F58" s="163"/>
      <c r="G58" s="163"/>
      <c r="H58" s="153"/>
      <c r="I58" s="141"/>
      <c r="J58" s="141"/>
      <c r="K58" s="111"/>
      <c r="L58" s="111"/>
      <c r="M58" s="111"/>
      <c r="N58" s="111"/>
      <c r="O58" s="147"/>
      <c r="P58" s="111"/>
      <c r="Q58" s="114"/>
      <c r="R58" s="111"/>
      <c r="S58" s="57"/>
      <c r="T58" s="33" t="str">
        <f t="shared" si="0"/>
        <v xml:space="preserve"> </v>
      </c>
      <c r="U58" s="64"/>
      <c r="V58" s="64"/>
      <c r="W58" s="64"/>
      <c r="X58" s="64"/>
      <c r="Y58" s="64"/>
      <c r="Z58" s="144"/>
      <c r="AA58" s="33">
        <f t="shared" si="1"/>
        <v>0</v>
      </c>
      <c r="AB58" s="33">
        <f t="shared" si="2"/>
        <v>0</v>
      </c>
      <c r="AC58" s="33">
        <f>($AD$57*((AA58+AB58))/100)</f>
        <v>0</v>
      </c>
      <c r="AD58" s="33">
        <f t="shared" si="145"/>
        <v>0</v>
      </c>
      <c r="AE58" s="144"/>
      <c r="AF58" s="33">
        <f t="shared" si="3"/>
        <v>0</v>
      </c>
      <c r="AG58" s="33">
        <f t="shared" si="4"/>
        <v>0</v>
      </c>
      <c r="AH58" s="33">
        <f>($AI$57*((AF58+AG58))/100)</f>
        <v>0</v>
      </c>
      <c r="AI58" s="33">
        <f t="shared" si="146"/>
        <v>0</v>
      </c>
      <c r="AJ58" s="111"/>
      <c r="AK58" s="111"/>
      <c r="AL58" s="111"/>
      <c r="AM58" s="57"/>
      <c r="AN58" s="66"/>
      <c r="AO58" s="66"/>
      <c r="AP58" s="66"/>
      <c r="AQ58" s="66"/>
    </row>
    <row r="59" spans="1:43" ht="84.75" customHeight="1">
      <c r="A59" s="109"/>
      <c r="B59" s="109"/>
      <c r="C59" s="112" t="e">
        <f>LOOKUP(B59,E159:E196,F159:F196)</f>
        <v>#N/A</v>
      </c>
      <c r="D59" s="109"/>
      <c r="E59" s="154"/>
      <c r="F59" s="161"/>
      <c r="G59" s="161"/>
      <c r="H59" s="151" t="str">
        <f t="shared" ref="H59" si="147">CONCATENATE(E59," ",F59," ",G59)</f>
        <v xml:space="preserve">  </v>
      </c>
      <c r="I59" s="139"/>
      <c r="J59" s="139"/>
      <c r="K59" s="109"/>
      <c r="L59" s="109"/>
      <c r="M59" s="109"/>
      <c r="N59" s="109"/>
      <c r="O59" s="145">
        <f t="shared" ref="O59:O68" si="148">IF(N59="Muy alta",100,IF(N59="Alta",80,IF(N59="Media",60,IF(N59="Baja",40,IF(N59="Muy baja",20,0)))))</f>
        <v>0</v>
      </c>
      <c r="P59" s="109"/>
      <c r="Q59" s="112">
        <f t="shared" ref="Q59" si="149">IF(P59="Catastrófico",100,IF(P59="Mayor",80,IF(P59="Moderado",60,IF(P59="Menor",40,IF(P59="Leve",20,0)))))</f>
        <v>0</v>
      </c>
      <c r="R59" s="109"/>
      <c r="S59" s="57"/>
      <c r="T59" s="33" t="str">
        <f t="shared" si="0"/>
        <v xml:space="preserve"> </v>
      </c>
      <c r="U59" s="64"/>
      <c r="V59" s="64"/>
      <c r="W59" s="64"/>
      <c r="X59" s="64"/>
      <c r="Y59" s="64"/>
      <c r="Z59" s="142">
        <f t="shared" ref="Z59" si="150">AD61</f>
        <v>0</v>
      </c>
      <c r="AA59" s="33">
        <f t="shared" si="1"/>
        <v>0</v>
      </c>
      <c r="AB59" s="33">
        <f t="shared" si="2"/>
        <v>0</v>
      </c>
      <c r="AC59" s="33">
        <f>($O$59*((AA59+AB59))/100)</f>
        <v>0</v>
      </c>
      <c r="AD59" s="33">
        <f t="shared" ref="AD59" si="151">O59-AC59</f>
        <v>0</v>
      </c>
      <c r="AE59" s="142">
        <f t="shared" ref="AE59" si="152">AI61</f>
        <v>0</v>
      </c>
      <c r="AF59" s="33">
        <f t="shared" si="3"/>
        <v>0</v>
      </c>
      <c r="AG59" s="33">
        <f t="shared" si="4"/>
        <v>0</v>
      </c>
      <c r="AH59" s="33">
        <f>($Q$59*((AF59+AG59))/100)</f>
        <v>0</v>
      </c>
      <c r="AI59" s="33">
        <f t="shared" ref="AI59" si="153">Q59-AH59</f>
        <v>0</v>
      </c>
      <c r="AJ59" s="109"/>
      <c r="AK59" s="109"/>
      <c r="AL59" s="109"/>
      <c r="AM59" s="57"/>
      <c r="AN59" s="66"/>
      <c r="AO59" s="66"/>
      <c r="AP59" s="66"/>
      <c r="AQ59" s="66"/>
    </row>
    <row r="60" spans="1:43" ht="84.75" customHeight="1">
      <c r="A60" s="110"/>
      <c r="B60" s="110"/>
      <c r="C60" s="113"/>
      <c r="D60" s="110"/>
      <c r="E60" s="155"/>
      <c r="F60" s="162"/>
      <c r="G60" s="162"/>
      <c r="H60" s="152"/>
      <c r="I60" s="140"/>
      <c r="J60" s="140"/>
      <c r="K60" s="110"/>
      <c r="L60" s="110"/>
      <c r="M60" s="110"/>
      <c r="N60" s="110"/>
      <c r="O60" s="146"/>
      <c r="P60" s="110"/>
      <c r="Q60" s="113"/>
      <c r="R60" s="110"/>
      <c r="S60" s="57"/>
      <c r="T60" s="33" t="str">
        <f t="shared" si="0"/>
        <v xml:space="preserve"> </v>
      </c>
      <c r="U60" s="64"/>
      <c r="V60" s="64"/>
      <c r="W60" s="64"/>
      <c r="X60" s="64"/>
      <c r="Y60" s="64"/>
      <c r="Z60" s="143"/>
      <c r="AA60" s="33">
        <f t="shared" si="1"/>
        <v>0</v>
      </c>
      <c r="AB60" s="33">
        <f t="shared" si="2"/>
        <v>0</v>
      </c>
      <c r="AC60" s="33">
        <f>($AD$59*((AA60+AB60))/100)</f>
        <v>0</v>
      </c>
      <c r="AD60" s="33">
        <f t="shared" ref="AD60:AD61" si="154">AD59-AC60</f>
        <v>0</v>
      </c>
      <c r="AE60" s="143"/>
      <c r="AF60" s="33">
        <f t="shared" si="3"/>
        <v>0</v>
      </c>
      <c r="AG60" s="33">
        <f t="shared" si="4"/>
        <v>0</v>
      </c>
      <c r="AH60" s="33">
        <f>($AI$59*((AF60+AG60))/100)</f>
        <v>0</v>
      </c>
      <c r="AI60" s="33">
        <f t="shared" ref="AI60:AI61" si="155">AI59-AH60</f>
        <v>0</v>
      </c>
      <c r="AJ60" s="110"/>
      <c r="AK60" s="110"/>
      <c r="AL60" s="110"/>
      <c r="AM60" s="57"/>
      <c r="AN60" s="66"/>
      <c r="AO60" s="66"/>
      <c r="AP60" s="66"/>
      <c r="AQ60" s="66"/>
    </row>
    <row r="61" spans="1:43" ht="84.75" customHeight="1">
      <c r="A61" s="111"/>
      <c r="B61" s="111"/>
      <c r="C61" s="114"/>
      <c r="D61" s="111"/>
      <c r="E61" s="156"/>
      <c r="F61" s="163"/>
      <c r="G61" s="163"/>
      <c r="H61" s="153"/>
      <c r="I61" s="141"/>
      <c r="J61" s="141"/>
      <c r="K61" s="111"/>
      <c r="L61" s="111"/>
      <c r="M61" s="111"/>
      <c r="N61" s="111"/>
      <c r="O61" s="147"/>
      <c r="P61" s="111"/>
      <c r="Q61" s="114"/>
      <c r="R61" s="111"/>
      <c r="S61" s="57"/>
      <c r="T61" s="33" t="str">
        <f t="shared" si="0"/>
        <v xml:space="preserve"> </v>
      </c>
      <c r="U61" s="64"/>
      <c r="V61" s="64"/>
      <c r="W61" s="64"/>
      <c r="X61" s="64"/>
      <c r="Y61" s="64"/>
      <c r="Z61" s="144"/>
      <c r="AA61" s="33">
        <f t="shared" si="1"/>
        <v>0</v>
      </c>
      <c r="AB61" s="33">
        <f t="shared" si="2"/>
        <v>0</v>
      </c>
      <c r="AC61" s="33">
        <f>($AD$60*((AA61+AB61))/100)</f>
        <v>0</v>
      </c>
      <c r="AD61" s="33">
        <f t="shared" si="154"/>
        <v>0</v>
      </c>
      <c r="AE61" s="144"/>
      <c r="AF61" s="33">
        <f t="shared" si="3"/>
        <v>0</v>
      </c>
      <c r="AG61" s="33">
        <f t="shared" si="4"/>
        <v>0</v>
      </c>
      <c r="AH61" s="33">
        <f>($AI$60*((AF61+AG61))/100)</f>
        <v>0</v>
      </c>
      <c r="AI61" s="33">
        <f t="shared" si="155"/>
        <v>0</v>
      </c>
      <c r="AJ61" s="111"/>
      <c r="AK61" s="111"/>
      <c r="AL61" s="111"/>
      <c r="AM61" s="57"/>
      <c r="AN61" s="66"/>
      <c r="AO61" s="66"/>
      <c r="AP61" s="66"/>
      <c r="AQ61" s="66"/>
    </row>
    <row r="62" spans="1:43" ht="84.75" customHeight="1">
      <c r="A62" s="109"/>
      <c r="B62" s="109"/>
      <c r="C62" s="112" t="e">
        <f t="shared" ref="C62" si="156">LOOKUP(B62,E162:E199,F162:F199)</f>
        <v>#N/A</v>
      </c>
      <c r="D62" s="109"/>
      <c r="E62" s="154"/>
      <c r="F62" s="161"/>
      <c r="G62" s="161"/>
      <c r="H62" s="151" t="str">
        <f t="shared" ref="H62" si="157">CONCATENATE(E62," ",F62," ",G62)</f>
        <v xml:space="preserve">  </v>
      </c>
      <c r="I62" s="139"/>
      <c r="J62" s="139"/>
      <c r="K62" s="109"/>
      <c r="L62" s="109"/>
      <c r="M62" s="109"/>
      <c r="N62" s="109"/>
      <c r="O62" s="145">
        <f t="shared" si="148"/>
        <v>0</v>
      </c>
      <c r="P62" s="109"/>
      <c r="Q62" s="112">
        <f t="shared" ref="Q62" si="158">IF(P62="Catastrófico",100,IF(P62="Mayor",80,IF(P62="Moderado",60,IF(P62="Menor",40,IF(P62="Leve",20,0)))))</f>
        <v>0</v>
      </c>
      <c r="R62" s="109"/>
      <c r="S62" s="57"/>
      <c r="T62" s="33" t="str">
        <f t="shared" si="0"/>
        <v xml:space="preserve"> </v>
      </c>
      <c r="U62" s="64"/>
      <c r="V62" s="64"/>
      <c r="W62" s="64"/>
      <c r="X62" s="64"/>
      <c r="Y62" s="64"/>
      <c r="Z62" s="142">
        <f t="shared" ref="Z62" si="159">AD64</f>
        <v>0</v>
      </c>
      <c r="AA62" s="33">
        <f t="shared" si="1"/>
        <v>0</v>
      </c>
      <c r="AB62" s="33">
        <f t="shared" si="2"/>
        <v>0</v>
      </c>
      <c r="AC62" s="33">
        <f>($O$62*((AA62+AB62))/100)</f>
        <v>0</v>
      </c>
      <c r="AD62" s="33">
        <f t="shared" ref="AD62" si="160">O62-AC62</f>
        <v>0</v>
      </c>
      <c r="AE62" s="142">
        <f t="shared" ref="AE62" si="161">AI64</f>
        <v>0</v>
      </c>
      <c r="AF62" s="33">
        <f t="shared" si="3"/>
        <v>0</v>
      </c>
      <c r="AG62" s="33">
        <f t="shared" si="4"/>
        <v>0</v>
      </c>
      <c r="AH62" s="33">
        <f>($Q$62*((AF62+AG62))/100)</f>
        <v>0</v>
      </c>
      <c r="AI62" s="33">
        <f t="shared" ref="AI62" si="162">Q62-AH62</f>
        <v>0</v>
      </c>
      <c r="AJ62" s="109"/>
      <c r="AK62" s="109"/>
      <c r="AL62" s="109"/>
      <c r="AM62" s="57"/>
      <c r="AN62" s="66"/>
      <c r="AO62" s="66"/>
      <c r="AP62" s="66"/>
      <c r="AQ62" s="66"/>
    </row>
    <row r="63" spans="1:43" ht="84.75" customHeight="1">
      <c r="A63" s="110"/>
      <c r="B63" s="110"/>
      <c r="C63" s="113"/>
      <c r="D63" s="110"/>
      <c r="E63" s="155"/>
      <c r="F63" s="162"/>
      <c r="G63" s="162"/>
      <c r="H63" s="152"/>
      <c r="I63" s="140"/>
      <c r="J63" s="140"/>
      <c r="K63" s="110"/>
      <c r="L63" s="110"/>
      <c r="M63" s="110"/>
      <c r="N63" s="110"/>
      <c r="O63" s="146"/>
      <c r="P63" s="110"/>
      <c r="Q63" s="113"/>
      <c r="R63" s="110"/>
      <c r="S63" s="57"/>
      <c r="T63" s="33" t="str">
        <f t="shared" si="0"/>
        <v xml:space="preserve"> </v>
      </c>
      <c r="U63" s="64"/>
      <c r="V63" s="64"/>
      <c r="W63" s="64"/>
      <c r="X63" s="64"/>
      <c r="Y63" s="64"/>
      <c r="Z63" s="143"/>
      <c r="AA63" s="33">
        <f t="shared" si="1"/>
        <v>0</v>
      </c>
      <c r="AB63" s="33">
        <f t="shared" si="2"/>
        <v>0</v>
      </c>
      <c r="AC63" s="33">
        <f>($AD$62*((AA63+AB63))/100)</f>
        <v>0</v>
      </c>
      <c r="AD63" s="33">
        <f t="shared" ref="AD63:AD64" si="163">AD62-AC63</f>
        <v>0</v>
      </c>
      <c r="AE63" s="143"/>
      <c r="AF63" s="33">
        <f t="shared" si="3"/>
        <v>0</v>
      </c>
      <c r="AG63" s="33">
        <f t="shared" si="4"/>
        <v>0</v>
      </c>
      <c r="AH63" s="33">
        <f>($AI$62*((AF63+AG63))/100)</f>
        <v>0</v>
      </c>
      <c r="AI63" s="33">
        <f t="shared" ref="AI63:AI64" si="164">AI62-AH63</f>
        <v>0</v>
      </c>
      <c r="AJ63" s="110"/>
      <c r="AK63" s="110"/>
      <c r="AL63" s="110"/>
      <c r="AM63" s="57"/>
      <c r="AN63" s="66"/>
      <c r="AO63" s="66"/>
      <c r="AP63" s="66"/>
      <c r="AQ63" s="66"/>
    </row>
    <row r="64" spans="1:43" ht="84.75" customHeight="1">
      <c r="A64" s="111"/>
      <c r="B64" s="111"/>
      <c r="C64" s="114"/>
      <c r="D64" s="111"/>
      <c r="E64" s="156"/>
      <c r="F64" s="163"/>
      <c r="G64" s="163"/>
      <c r="H64" s="153"/>
      <c r="I64" s="141"/>
      <c r="J64" s="141"/>
      <c r="K64" s="111"/>
      <c r="L64" s="111"/>
      <c r="M64" s="111"/>
      <c r="N64" s="111"/>
      <c r="O64" s="147"/>
      <c r="P64" s="111"/>
      <c r="Q64" s="114"/>
      <c r="R64" s="111"/>
      <c r="S64" s="57"/>
      <c r="T64" s="33" t="str">
        <f t="shared" si="0"/>
        <v xml:space="preserve"> </v>
      </c>
      <c r="U64" s="64"/>
      <c r="V64" s="64"/>
      <c r="W64" s="64"/>
      <c r="X64" s="64"/>
      <c r="Y64" s="64"/>
      <c r="Z64" s="144"/>
      <c r="AA64" s="33">
        <f t="shared" si="1"/>
        <v>0</v>
      </c>
      <c r="AB64" s="33">
        <f t="shared" si="2"/>
        <v>0</v>
      </c>
      <c r="AC64" s="33">
        <f>($AD$63*((AA64+AB64))/100)</f>
        <v>0</v>
      </c>
      <c r="AD64" s="33">
        <f t="shared" si="163"/>
        <v>0</v>
      </c>
      <c r="AE64" s="144"/>
      <c r="AF64" s="33">
        <f t="shared" si="3"/>
        <v>0</v>
      </c>
      <c r="AG64" s="33">
        <f t="shared" si="4"/>
        <v>0</v>
      </c>
      <c r="AH64" s="33">
        <f>($AI$63*((AF64+AG64))/100)</f>
        <v>0</v>
      </c>
      <c r="AI64" s="33">
        <f t="shared" si="164"/>
        <v>0</v>
      </c>
      <c r="AJ64" s="111"/>
      <c r="AK64" s="111"/>
      <c r="AL64" s="111"/>
      <c r="AM64" s="57"/>
      <c r="AN64" s="66"/>
      <c r="AO64" s="66"/>
      <c r="AP64" s="66"/>
      <c r="AQ64" s="66"/>
    </row>
    <row r="65" spans="1:43" ht="84.75" customHeight="1">
      <c r="A65" s="109"/>
      <c r="B65" s="109"/>
      <c r="C65" s="112" t="e">
        <f t="shared" ref="C65" si="165">LOOKUP(B65,E165:E202,F165:F202)</f>
        <v>#N/A</v>
      </c>
      <c r="D65" s="109"/>
      <c r="E65" s="154"/>
      <c r="F65" s="161"/>
      <c r="G65" s="161"/>
      <c r="H65" s="151" t="str">
        <f t="shared" ref="H65" si="166">CONCATENATE(E65," ",F65," ",G65)</f>
        <v xml:space="preserve">  </v>
      </c>
      <c r="I65" s="139"/>
      <c r="J65" s="139"/>
      <c r="K65" s="109"/>
      <c r="L65" s="109"/>
      <c r="M65" s="109"/>
      <c r="N65" s="109"/>
      <c r="O65" s="145">
        <f t="shared" si="148"/>
        <v>0</v>
      </c>
      <c r="P65" s="109"/>
      <c r="Q65" s="112">
        <f t="shared" ref="Q65" si="167">IF(P65="Catastrófico",100,IF(P65="Mayor",80,IF(P65="Moderado",60,IF(P65="Menor",40,IF(P65="Leve",20,0)))))</f>
        <v>0</v>
      </c>
      <c r="R65" s="109"/>
      <c r="S65" s="57"/>
      <c r="T65" s="33" t="str">
        <f t="shared" si="0"/>
        <v xml:space="preserve"> </v>
      </c>
      <c r="U65" s="64"/>
      <c r="V65" s="64"/>
      <c r="W65" s="64"/>
      <c r="X65" s="64"/>
      <c r="Y65" s="64"/>
      <c r="Z65" s="142">
        <f t="shared" ref="Z65" si="168">AD67</f>
        <v>0</v>
      </c>
      <c r="AA65" s="33">
        <f t="shared" si="1"/>
        <v>0</v>
      </c>
      <c r="AB65" s="33">
        <f t="shared" si="2"/>
        <v>0</v>
      </c>
      <c r="AC65" s="33">
        <f>($O$65*((AA65+AB65))/100)</f>
        <v>0</v>
      </c>
      <c r="AD65" s="33">
        <f t="shared" ref="AD65" si="169">O65-AC65</f>
        <v>0</v>
      </c>
      <c r="AE65" s="142">
        <f t="shared" ref="AE65" si="170">AI67</f>
        <v>0</v>
      </c>
      <c r="AF65" s="33">
        <f t="shared" si="3"/>
        <v>0</v>
      </c>
      <c r="AG65" s="33">
        <f t="shared" si="4"/>
        <v>0</v>
      </c>
      <c r="AH65" s="33">
        <f>($Q$65*((AF65+AG65))/100)</f>
        <v>0</v>
      </c>
      <c r="AI65" s="33">
        <f t="shared" ref="AI65" si="171">Q65-AH65</f>
        <v>0</v>
      </c>
      <c r="AJ65" s="109"/>
      <c r="AK65" s="109"/>
      <c r="AL65" s="109"/>
      <c r="AM65" s="57"/>
      <c r="AN65" s="66"/>
      <c r="AO65" s="66"/>
      <c r="AP65" s="66"/>
      <c r="AQ65" s="66"/>
    </row>
    <row r="66" spans="1:43" ht="84.75" customHeight="1">
      <c r="A66" s="110"/>
      <c r="B66" s="110"/>
      <c r="C66" s="113"/>
      <c r="D66" s="110"/>
      <c r="E66" s="155"/>
      <c r="F66" s="162"/>
      <c r="G66" s="162"/>
      <c r="H66" s="152"/>
      <c r="I66" s="140"/>
      <c r="J66" s="140"/>
      <c r="K66" s="110"/>
      <c r="L66" s="110"/>
      <c r="M66" s="110"/>
      <c r="N66" s="110"/>
      <c r="O66" s="146"/>
      <c r="P66" s="110"/>
      <c r="Q66" s="113"/>
      <c r="R66" s="110"/>
      <c r="S66" s="57"/>
      <c r="T66" s="33" t="str">
        <f t="shared" si="0"/>
        <v xml:space="preserve"> </v>
      </c>
      <c r="U66" s="64"/>
      <c r="V66" s="64"/>
      <c r="W66" s="64"/>
      <c r="X66" s="64"/>
      <c r="Y66" s="64"/>
      <c r="Z66" s="143"/>
      <c r="AA66" s="33">
        <f t="shared" si="1"/>
        <v>0</v>
      </c>
      <c r="AB66" s="33">
        <f t="shared" si="2"/>
        <v>0</v>
      </c>
      <c r="AC66" s="33">
        <f>($AD$65*((AA66+AB66))/100)</f>
        <v>0</v>
      </c>
      <c r="AD66" s="33">
        <f t="shared" ref="AD66:AD67" si="172">AD65-AC66</f>
        <v>0</v>
      </c>
      <c r="AE66" s="143"/>
      <c r="AF66" s="33">
        <f t="shared" si="3"/>
        <v>0</v>
      </c>
      <c r="AG66" s="33">
        <f t="shared" si="4"/>
        <v>0</v>
      </c>
      <c r="AH66" s="33">
        <f>($AI$65*((AF66+AG66))/100)</f>
        <v>0</v>
      </c>
      <c r="AI66" s="33">
        <f t="shared" ref="AI66:AI67" si="173">AI65-AH66</f>
        <v>0</v>
      </c>
      <c r="AJ66" s="110"/>
      <c r="AK66" s="110"/>
      <c r="AL66" s="110"/>
      <c r="AM66" s="57"/>
      <c r="AN66" s="66"/>
      <c r="AO66" s="66"/>
      <c r="AP66" s="66"/>
      <c r="AQ66" s="66"/>
    </row>
    <row r="67" spans="1:43" ht="84.75" customHeight="1">
      <c r="A67" s="111"/>
      <c r="B67" s="111"/>
      <c r="C67" s="114"/>
      <c r="D67" s="111"/>
      <c r="E67" s="156"/>
      <c r="F67" s="163"/>
      <c r="G67" s="163"/>
      <c r="H67" s="153"/>
      <c r="I67" s="141"/>
      <c r="J67" s="141"/>
      <c r="K67" s="111"/>
      <c r="L67" s="111"/>
      <c r="M67" s="111"/>
      <c r="N67" s="111"/>
      <c r="O67" s="147"/>
      <c r="P67" s="111"/>
      <c r="Q67" s="114"/>
      <c r="R67" s="111"/>
      <c r="S67" s="57"/>
      <c r="T67" s="33" t="str">
        <f t="shared" si="0"/>
        <v xml:space="preserve"> </v>
      </c>
      <c r="U67" s="64"/>
      <c r="V67" s="64"/>
      <c r="W67" s="64"/>
      <c r="X67" s="64"/>
      <c r="Y67" s="64"/>
      <c r="Z67" s="144"/>
      <c r="AA67" s="33">
        <f t="shared" si="1"/>
        <v>0</v>
      </c>
      <c r="AB67" s="33">
        <f t="shared" si="2"/>
        <v>0</v>
      </c>
      <c r="AC67" s="33">
        <f>($AD$66*((AA67+AB67))/100)</f>
        <v>0</v>
      </c>
      <c r="AD67" s="33">
        <f t="shared" si="172"/>
        <v>0</v>
      </c>
      <c r="AE67" s="144"/>
      <c r="AF67" s="33">
        <f t="shared" si="3"/>
        <v>0</v>
      </c>
      <c r="AG67" s="33">
        <f t="shared" si="4"/>
        <v>0</v>
      </c>
      <c r="AH67" s="33">
        <f>($AI$66*((AF67+AG67))/100)</f>
        <v>0</v>
      </c>
      <c r="AI67" s="33">
        <f t="shared" si="173"/>
        <v>0</v>
      </c>
      <c r="AJ67" s="111"/>
      <c r="AK67" s="111"/>
      <c r="AL67" s="111"/>
      <c r="AM67" s="57"/>
      <c r="AN67" s="66"/>
      <c r="AO67" s="66"/>
      <c r="AP67" s="66"/>
      <c r="AQ67" s="66"/>
    </row>
    <row r="68" spans="1:43" ht="84.75" customHeight="1">
      <c r="A68" s="109"/>
      <c r="B68" s="109"/>
      <c r="C68" s="112" t="e">
        <f t="shared" ref="C68" si="174">LOOKUP(B68,E168:E205,F168:F205)</f>
        <v>#N/A</v>
      </c>
      <c r="D68" s="109"/>
      <c r="E68" s="154"/>
      <c r="F68" s="161"/>
      <c r="G68" s="161"/>
      <c r="H68" s="151" t="str">
        <f t="shared" ref="H68" si="175">CONCATENATE(E68," ",F68," ",G68)</f>
        <v xml:space="preserve">  </v>
      </c>
      <c r="I68" s="139"/>
      <c r="J68" s="139"/>
      <c r="K68" s="109"/>
      <c r="L68" s="109"/>
      <c r="M68" s="109"/>
      <c r="N68" s="109"/>
      <c r="O68" s="145">
        <f t="shared" si="148"/>
        <v>0</v>
      </c>
      <c r="P68" s="109"/>
      <c r="Q68" s="112">
        <f t="shared" ref="Q68" si="176">IF(P68="Catastrófico",100,IF(P68="Mayor",80,IF(P68="Moderado",60,IF(P68="Menor",40,IF(P68="Leve",20,0)))))</f>
        <v>0</v>
      </c>
      <c r="R68" s="109"/>
      <c r="S68" s="57"/>
      <c r="T68" s="33" t="str">
        <f t="shared" si="0"/>
        <v xml:space="preserve"> </v>
      </c>
      <c r="U68" s="64"/>
      <c r="V68" s="64"/>
      <c r="W68" s="64"/>
      <c r="X68" s="64"/>
      <c r="Y68" s="64"/>
      <c r="Z68" s="142">
        <f t="shared" ref="Z68" si="177">AD70</f>
        <v>0</v>
      </c>
      <c r="AA68" s="33">
        <f t="shared" si="1"/>
        <v>0</v>
      </c>
      <c r="AB68" s="33">
        <f t="shared" si="2"/>
        <v>0</v>
      </c>
      <c r="AC68" s="33">
        <f>($O$68*((AA68+AB68))/100)</f>
        <v>0</v>
      </c>
      <c r="AD68" s="33">
        <f t="shared" ref="AD68" si="178">O68-AC68</f>
        <v>0</v>
      </c>
      <c r="AE68" s="142">
        <f t="shared" ref="AE68" si="179">AI70</f>
        <v>0</v>
      </c>
      <c r="AF68" s="33">
        <f t="shared" si="3"/>
        <v>0</v>
      </c>
      <c r="AG68" s="33">
        <f t="shared" si="4"/>
        <v>0</v>
      </c>
      <c r="AH68" s="33">
        <f>($Q$68*((AF68+AG68))/100)</f>
        <v>0</v>
      </c>
      <c r="AI68" s="33">
        <f t="shared" ref="AI68" si="180">Q68-AH68</f>
        <v>0</v>
      </c>
      <c r="AJ68" s="109"/>
      <c r="AK68" s="109"/>
      <c r="AL68" s="109"/>
      <c r="AM68" s="57"/>
      <c r="AN68" s="66"/>
      <c r="AO68" s="66"/>
      <c r="AP68" s="66"/>
      <c r="AQ68" s="66"/>
    </row>
    <row r="69" spans="1:43" ht="84.75" customHeight="1">
      <c r="A69" s="110"/>
      <c r="B69" s="110"/>
      <c r="C69" s="113"/>
      <c r="D69" s="110"/>
      <c r="E69" s="155"/>
      <c r="F69" s="162"/>
      <c r="G69" s="162"/>
      <c r="H69" s="152"/>
      <c r="I69" s="140"/>
      <c r="J69" s="140"/>
      <c r="K69" s="110"/>
      <c r="L69" s="110"/>
      <c r="M69" s="110"/>
      <c r="N69" s="110"/>
      <c r="O69" s="146"/>
      <c r="P69" s="110"/>
      <c r="Q69" s="113"/>
      <c r="R69" s="110"/>
      <c r="S69" s="57"/>
      <c r="T69" s="33" t="str">
        <f t="shared" si="0"/>
        <v xml:space="preserve"> </v>
      </c>
      <c r="U69" s="64"/>
      <c r="V69" s="64"/>
      <c r="W69" s="64"/>
      <c r="X69" s="64"/>
      <c r="Y69" s="64"/>
      <c r="Z69" s="143"/>
      <c r="AA69" s="33">
        <f t="shared" si="1"/>
        <v>0</v>
      </c>
      <c r="AB69" s="33">
        <f t="shared" si="2"/>
        <v>0</v>
      </c>
      <c r="AC69" s="33">
        <f>($AD$68*((AA69+AB69))/100)</f>
        <v>0</v>
      </c>
      <c r="AD69" s="33">
        <f t="shared" ref="AD69:AD70" si="181">AD68-AC69</f>
        <v>0</v>
      </c>
      <c r="AE69" s="143"/>
      <c r="AF69" s="33">
        <f t="shared" si="3"/>
        <v>0</v>
      </c>
      <c r="AG69" s="33">
        <f t="shared" si="4"/>
        <v>0</v>
      </c>
      <c r="AH69" s="33">
        <f>($AI$68*((AF69+AG69))/100)</f>
        <v>0</v>
      </c>
      <c r="AI69" s="33">
        <f t="shared" ref="AI69:AI70" si="182">AI68-AH69</f>
        <v>0</v>
      </c>
      <c r="AJ69" s="110"/>
      <c r="AK69" s="110"/>
      <c r="AL69" s="110"/>
      <c r="AM69" s="57"/>
      <c r="AN69" s="66"/>
      <c r="AO69" s="66"/>
      <c r="AP69" s="66"/>
      <c r="AQ69" s="66"/>
    </row>
    <row r="70" spans="1:43" ht="84.75" customHeight="1">
      <c r="A70" s="111"/>
      <c r="B70" s="111"/>
      <c r="C70" s="114"/>
      <c r="D70" s="111"/>
      <c r="E70" s="156"/>
      <c r="F70" s="163"/>
      <c r="G70" s="163"/>
      <c r="H70" s="153"/>
      <c r="I70" s="141"/>
      <c r="J70" s="141"/>
      <c r="K70" s="111"/>
      <c r="L70" s="111"/>
      <c r="M70" s="111"/>
      <c r="N70" s="111"/>
      <c r="O70" s="147"/>
      <c r="P70" s="111"/>
      <c r="Q70" s="114"/>
      <c r="R70" s="111"/>
      <c r="S70" s="57"/>
      <c r="T70" s="33" t="str">
        <f t="shared" si="0"/>
        <v xml:space="preserve"> </v>
      </c>
      <c r="U70" s="64"/>
      <c r="V70" s="64"/>
      <c r="W70" s="64"/>
      <c r="X70" s="64"/>
      <c r="Y70" s="64"/>
      <c r="Z70" s="144"/>
      <c r="AA70" s="33">
        <f t="shared" si="1"/>
        <v>0</v>
      </c>
      <c r="AB70" s="33">
        <f t="shared" si="2"/>
        <v>0</v>
      </c>
      <c r="AC70" s="33">
        <f>($AD$69*((AA70+AB70))/100)</f>
        <v>0</v>
      </c>
      <c r="AD70" s="33">
        <f t="shared" si="181"/>
        <v>0</v>
      </c>
      <c r="AE70" s="144"/>
      <c r="AF70" s="33">
        <f t="shared" si="3"/>
        <v>0</v>
      </c>
      <c r="AG70" s="33">
        <f t="shared" si="4"/>
        <v>0</v>
      </c>
      <c r="AH70" s="33">
        <f>($AI$69*((AF70+AG70))/100)</f>
        <v>0</v>
      </c>
      <c r="AI70" s="33">
        <f t="shared" si="182"/>
        <v>0</v>
      </c>
      <c r="AJ70" s="111"/>
      <c r="AK70" s="111"/>
      <c r="AL70" s="111"/>
      <c r="AM70" s="57"/>
      <c r="AN70" s="66"/>
      <c r="AO70" s="66"/>
      <c r="AP70" s="66"/>
      <c r="AQ70" s="66"/>
    </row>
    <row r="71" spans="1:43" ht="84.75" customHeight="1">
      <c r="A71" s="109"/>
      <c r="B71" s="109"/>
      <c r="C71" s="112" t="e">
        <f t="shared" ref="C71" si="183">LOOKUP(B71,E171:E208,F171:F208)</f>
        <v>#N/A</v>
      </c>
      <c r="D71" s="109"/>
      <c r="E71" s="154"/>
      <c r="F71" s="161"/>
      <c r="G71" s="161"/>
      <c r="H71" s="151" t="str">
        <f t="shared" ref="H71" si="184">CONCATENATE(E71," ",F71," ",G71)</f>
        <v xml:space="preserve">  </v>
      </c>
      <c r="I71" s="139"/>
      <c r="J71" s="139"/>
      <c r="K71" s="109"/>
      <c r="L71" s="109"/>
      <c r="M71" s="109"/>
      <c r="N71" s="109"/>
      <c r="O71" s="145">
        <f t="shared" ref="O71:O86" si="185">IF(N71="Muy alta",100,IF(N71="Alta",80,IF(N71="Media",60,IF(N71="Baja",40,IF(N71="Muy baja",20,0)))))</f>
        <v>0</v>
      </c>
      <c r="P71" s="109"/>
      <c r="Q71" s="112">
        <f t="shared" ref="Q71" si="186">IF(P71="Catastrófico",100,IF(P71="Mayor",80,IF(P71="Moderado",60,IF(P71="Menor",40,IF(P71="Leve",20,0)))))</f>
        <v>0</v>
      </c>
      <c r="R71" s="109"/>
      <c r="S71" s="57"/>
      <c r="T71" s="33" t="str">
        <f t="shared" si="0"/>
        <v xml:space="preserve"> </v>
      </c>
      <c r="U71" s="64"/>
      <c r="V71" s="64"/>
      <c r="W71" s="64"/>
      <c r="X71" s="64"/>
      <c r="Y71" s="64"/>
      <c r="Z71" s="142">
        <f t="shared" ref="Z71" si="187">AD73</f>
        <v>0</v>
      </c>
      <c r="AA71" s="33">
        <f t="shared" si="1"/>
        <v>0</v>
      </c>
      <c r="AB71" s="33">
        <f t="shared" si="2"/>
        <v>0</v>
      </c>
      <c r="AC71" s="33">
        <f>($O$71*((AA71+AB71))/100)</f>
        <v>0</v>
      </c>
      <c r="AD71" s="33">
        <f t="shared" ref="AD71" si="188">O71-AC71</f>
        <v>0</v>
      </c>
      <c r="AE71" s="142">
        <f t="shared" ref="AE71" si="189">AI73</f>
        <v>0</v>
      </c>
      <c r="AF71" s="33">
        <f t="shared" si="3"/>
        <v>0</v>
      </c>
      <c r="AG71" s="33">
        <f t="shared" si="4"/>
        <v>0</v>
      </c>
      <c r="AH71" s="33">
        <f>($Q$71*((AF71+AG71))/100)</f>
        <v>0</v>
      </c>
      <c r="AI71" s="33">
        <f t="shared" ref="AI71" si="190">Q71-AH71</f>
        <v>0</v>
      </c>
      <c r="AJ71" s="109"/>
      <c r="AK71" s="109"/>
      <c r="AL71" s="109"/>
      <c r="AM71" s="57"/>
      <c r="AN71" s="66"/>
      <c r="AO71" s="66"/>
      <c r="AP71" s="66"/>
      <c r="AQ71" s="66"/>
    </row>
    <row r="72" spans="1:43" ht="84.75" customHeight="1">
      <c r="A72" s="110"/>
      <c r="B72" s="110"/>
      <c r="C72" s="113"/>
      <c r="D72" s="110"/>
      <c r="E72" s="155"/>
      <c r="F72" s="162"/>
      <c r="G72" s="162"/>
      <c r="H72" s="152"/>
      <c r="I72" s="140"/>
      <c r="J72" s="140"/>
      <c r="K72" s="110"/>
      <c r="L72" s="110"/>
      <c r="M72" s="110"/>
      <c r="N72" s="110"/>
      <c r="O72" s="146"/>
      <c r="P72" s="110"/>
      <c r="Q72" s="113"/>
      <c r="R72" s="110"/>
      <c r="S72" s="57"/>
      <c r="T72" s="33" t="str">
        <f t="shared" si="0"/>
        <v xml:space="preserve"> </v>
      </c>
      <c r="U72" s="64"/>
      <c r="V72" s="64"/>
      <c r="W72" s="64"/>
      <c r="X72" s="64"/>
      <c r="Y72" s="64"/>
      <c r="Z72" s="143"/>
      <c r="AA72" s="33">
        <f t="shared" si="1"/>
        <v>0</v>
      </c>
      <c r="AB72" s="33">
        <f t="shared" si="2"/>
        <v>0</v>
      </c>
      <c r="AC72" s="33">
        <f>($AD$71*((AA72+AB72))/100)</f>
        <v>0</v>
      </c>
      <c r="AD72" s="33">
        <f t="shared" ref="AD72:AD73" si="191">AD71-AC72</f>
        <v>0</v>
      </c>
      <c r="AE72" s="143"/>
      <c r="AF72" s="33">
        <f t="shared" si="3"/>
        <v>0</v>
      </c>
      <c r="AG72" s="33">
        <f t="shared" si="4"/>
        <v>0</v>
      </c>
      <c r="AH72" s="33">
        <f>($AI$71*((AF72+AG72))/100)</f>
        <v>0</v>
      </c>
      <c r="AI72" s="33">
        <f t="shared" ref="AI72:AI73" si="192">AI71-AH72</f>
        <v>0</v>
      </c>
      <c r="AJ72" s="110"/>
      <c r="AK72" s="110"/>
      <c r="AL72" s="110"/>
      <c r="AM72" s="57"/>
      <c r="AN72" s="66"/>
      <c r="AO72" s="66"/>
      <c r="AP72" s="66"/>
      <c r="AQ72" s="66"/>
    </row>
    <row r="73" spans="1:43" ht="84.75" customHeight="1">
      <c r="A73" s="111"/>
      <c r="B73" s="111"/>
      <c r="C73" s="114"/>
      <c r="D73" s="111"/>
      <c r="E73" s="156"/>
      <c r="F73" s="163"/>
      <c r="G73" s="163"/>
      <c r="H73" s="153"/>
      <c r="I73" s="141"/>
      <c r="J73" s="141"/>
      <c r="K73" s="111"/>
      <c r="L73" s="111"/>
      <c r="M73" s="111"/>
      <c r="N73" s="111"/>
      <c r="O73" s="147"/>
      <c r="P73" s="111"/>
      <c r="Q73" s="114"/>
      <c r="R73" s="111"/>
      <c r="S73" s="57"/>
      <c r="T73" s="33" t="str">
        <f t="shared" ref="T73:T100" si="193">IF(OR(U73="Preventivo",U73="Detectivo"),"Probabilidad",IF(U73="Correctivo","Impacto"," "))</f>
        <v xml:space="preserve"> </v>
      </c>
      <c r="U73" s="64"/>
      <c r="V73" s="64"/>
      <c r="W73" s="64"/>
      <c r="X73" s="64"/>
      <c r="Y73" s="64"/>
      <c r="Z73" s="144"/>
      <c r="AA73" s="33">
        <f t="shared" ref="AA73:AA100" si="194">IF(U73="Preventivo",25,IF(U73="Detectivo",15,0))</f>
        <v>0</v>
      </c>
      <c r="AB73" s="33">
        <f t="shared" ref="AB73:AB100" si="195">IF(U73="Correctivo",0,IF(V73="Automatizado",25,IF(V73="Manual",15,0)))</f>
        <v>0</v>
      </c>
      <c r="AC73" s="33">
        <f>($AD$72*((AA73+AB73))/100)</f>
        <v>0</v>
      </c>
      <c r="AD73" s="33">
        <f t="shared" si="191"/>
        <v>0</v>
      </c>
      <c r="AE73" s="144"/>
      <c r="AF73" s="33">
        <f t="shared" ref="AF73:AF100" si="196">IF(U73="Correctivo",10,0)</f>
        <v>0</v>
      </c>
      <c r="AG73" s="33">
        <f t="shared" ref="AG73:AG100" si="197">IF(T73="Probabilidad",0,IF(V73="Automatizado",25,IF(V73="Manual",15,0)))</f>
        <v>0</v>
      </c>
      <c r="AH73" s="33">
        <f>($AI$72*((AF73+AG73))/100)</f>
        <v>0</v>
      </c>
      <c r="AI73" s="33">
        <f t="shared" si="192"/>
        <v>0</v>
      </c>
      <c r="AJ73" s="111"/>
      <c r="AK73" s="111"/>
      <c r="AL73" s="111"/>
      <c r="AM73" s="57"/>
      <c r="AN73" s="66"/>
      <c r="AO73" s="66"/>
      <c r="AP73" s="66"/>
      <c r="AQ73" s="66"/>
    </row>
    <row r="74" spans="1:43" ht="84.75" customHeight="1">
      <c r="A74" s="109"/>
      <c r="B74" s="109"/>
      <c r="C74" s="112" t="e">
        <f t="shared" ref="C74" si="198">LOOKUP(B74,E174:E211,F174:F211)</f>
        <v>#N/A</v>
      </c>
      <c r="D74" s="109"/>
      <c r="E74" s="154"/>
      <c r="F74" s="161"/>
      <c r="G74" s="161"/>
      <c r="H74" s="151" t="str">
        <f t="shared" ref="H74" si="199">CONCATENATE(E74," ",F74," ",G74)</f>
        <v xml:space="preserve">  </v>
      </c>
      <c r="I74" s="139"/>
      <c r="J74" s="139"/>
      <c r="K74" s="109"/>
      <c r="L74" s="109"/>
      <c r="M74" s="109"/>
      <c r="N74" s="109"/>
      <c r="O74" s="145">
        <f t="shared" ref="O74:O95" si="200">IF(N74="Muy alta",100,IF(N74="Alta",80,IF(N74="Media",60,IF(N74="Baja",40,IF(N74="Muy baja",20,0)))))</f>
        <v>0</v>
      </c>
      <c r="P74" s="109"/>
      <c r="Q74" s="112">
        <f t="shared" ref="Q74" si="201">IF(P74="Catastrófico",100,IF(P74="Mayor",80,IF(P74="Moderado",60,IF(P74="Menor",40,IF(P74="Leve",20,0)))))</f>
        <v>0</v>
      </c>
      <c r="R74" s="109"/>
      <c r="S74" s="57"/>
      <c r="T74" s="33" t="str">
        <f t="shared" si="193"/>
        <v xml:space="preserve"> </v>
      </c>
      <c r="U74" s="64"/>
      <c r="V74" s="64"/>
      <c r="W74" s="64"/>
      <c r="X74" s="64"/>
      <c r="Y74" s="64"/>
      <c r="Z74" s="142">
        <f t="shared" ref="Z74" si="202">AD76</f>
        <v>0</v>
      </c>
      <c r="AA74" s="33">
        <f t="shared" si="194"/>
        <v>0</v>
      </c>
      <c r="AB74" s="33">
        <f t="shared" si="195"/>
        <v>0</v>
      </c>
      <c r="AC74" s="33">
        <f>($O$74*((AA74+AB74))/100)</f>
        <v>0</v>
      </c>
      <c r="AD74" s="33">
        <f t="shared" ref="AD74" si="203">O74-AC74</f>
        <v>0</v>
      </c>
      <c r="AE74" s="142">
        <f t="shared" ref="AE74" si="204">AI76</f>
        <v>0</v>
      </c>
      <c r="AF74" s="33">
        <f t="shared" si="196"/>
        <v>0</v>
      </c>
      <c r="AG74" s="33">
        <f t="shared" si="197"/>
        <v>0</v>
      </c>
      <c r="AH74" s="33">
        <f>($Q$74*((AF74+AG74))/100)</f>
        <v>0</v>
      </c>
      <c r="AI74" s="33">
        <f t="shared" ref="AI74" si="205">Q74-AH74</f>
        <v>0</v>
      </c>
      <c r="AJ74" s="109"/>
      <c r="AK74" s="109"/>
      <c r="AL74" s="109"/>
      <c r="AM74" s="57"/>
      <c r="AN74" s="66"/>
      <c r="AO74" s="66"/>
      <c r="AP74" s="66"/>
      <c r="AQ74" s="66"/>
    </row>
    <row r="75" spans="1:43" ht="84.75" customHeight="1">
      <c r="A75" s="110"/>
      <c r="B75" s="110"/>
      <c r="C75" s="113"/>
      <c r="D75" s="110"/>
      <c r="E75" s="155"/>
      <c r="F75" s="162"/>
      <c r="G75" s="162"/>
      <c r="H75" s="152"/>
      <c r="I75" s="140"/>
      <c r="J75" s="140"/>
      <c r="K75" s="110"/>
      <c r="L75" s="110"/>
      <c r="M75" s="110"/>
      <c r="N75" s="110"/>
      <c r="O75" s="146"/>
      <c r="P75" s="110"/>
      <c r="Q75" s="113"/>
      <c r="R75" s="110"/>
      <c r="S75" s="57"/>
      <c r="T75" s="33" t="str">
        <f t="shared" si="193"/>
        <v xml:space="preserve"> </v>
      </c>
      <c r="U75" s="64"/>
      <c r="V75" s="64"/>
      <c r="W75" s="64"/>
      <c r="X75" s="64"/>
      <c r="Y75" s="64"/>
      <c r="Z75" s="143"/>
      <c r="AA75" s="33">
        <f t="shared" si="194"/>
        <v>0</v>
      </c>
      <c r="AB75" s="33">
        <f t="shared" si="195"/>
        <v>0</v>
      </c>
      <c r="AC75" s="33">
        <f>($AD$74*((AA75+AB75))/100)</f>
        <v>0</v>
      </c>
      <c r="AD75" s="33">
        <f t="shared" ref="AD75:AD76" si="206">AD74-AC75</f>
        <v>0</v>
      </c>
      <c r="AE75" s="143"/>
      <c r="AF75" s="33">
        <f t="shared" si="196"/>
        <v>0</v>
      </c>
      <c r="AG75" s="33">
        <f t="shared" si="197"/>
        <v>0</v>
      </c>
      <c r="AH75" s="33">
        <f>($AI$74*((AF75+AG75))/100)</f>
        <v>0</v>
      </c>
      <c r="AI75" s="33">
        <f t="shared" ref="AI75:AI76" si="207">AI74-AH75</f>
        <v>0</v>
      </c>
      <c r="AJ75" s="110"/>
      <c r="AK75" s="110"/>
      <c r="AL75" s="110"/>
      <c r="AM75" s="57"/>
      <c r="AN75" s="66"/>
      <c r="AO75" s="66"/>
      <c r="AP75" s="66"/>
      <c r="AQ75" s="66"/>
    </row>
    <row r="76" spans="1:43" ht="84.75" customHeight="1">
      <c r="A76" s="111"/>
      <c r="B76" s="111"/>
      <c r="C76" s="114"/>
      <c r="D76" s="111"/>
      <c r="E76" s="156"/>
      <c r="F76" s="163"/>
      <c r="G76" s="163"/>
      <c r="H76" s="153"/>
      <c r="I76" s="141"/>
      <c r="J76" s="141"/>
      <c r="K76" s="111"/>
      <c r="L76" s="111"/>
      <c r="M76" s="111"/>
      <c r="N76" s="111"/>
      <c r="O76" s="147"/>
      <c r="P76" s="111"/>
      <c r="Q76" s="114"/>
      <c r="R76" s="111"/>
      <c r="S76" s="57"/>
      <c r="T76" s="33" t="str">
        <f t="shared" si="193"/>
        <v xml:space="preserve"> </v>
      </c>
      <c r="U76" s="64"/>
      <c r="V76" s="64"/>
      <c r="W76" s="64"/>
      <c r="X76" s="64"/>
      <c r="Y76" s="64"/>
      <c r="Z76" s="144"/>
      <c r="AA76" s="33">
        <f t="shared" si="194"/>
        <v>0</v>
      </c>
      <c r="AB76" s="33">
        <f t="shared" si="195"/>
        <v>0</v>
      </c>
      <c r="AC76" s="33">
        <f>($AD$75*((AA76+AB76))/100)</f>
        <v>0</v>
      </c>
      <c r="AD76" s="33">
        <f t="shared" si="206"/>
        <v>0</v>
      </c>
      <c r="AE76" s="144"/>
      <c r="AF76" s="33">
        <f t="shared" si="196"/>
        <v>0</v>
      </c>
      <c r="AG76" s="33">
        <f t="shared" si="197"/>
        <v>0</v>
      </c>
      <c r="AH76" s="33">
        <f>($AI$75*((AF76+AG76))/100)</f>
        <v>0</v>
      </c>
      <c r="AI76" s="33">
        <f t="shared" si="207"/>
        <v>0</v>
      </c>
      <c r="AJ76" s="111"/>
      <c r="AK76" s="111"/>
      <c r="AL76" s="111"/>
      <c r="AM76" s="57"/>
      <c r="AN76" s="66"/>
      <c r="AO76" s="66"/>
      <c r="AP76" s="66"/>
      <c r="AQ76" s="66"/>
    </row>
    <row r="77" spans="1:43" ht="84.75" customHeight="1">
      <c r="A77" s="109"/>
      <c r="B77" s="109"/>
      <c r="C77" s="112" t="e">
        <f t="shared" ref="C77" si="208">LOOKUP(B77,E177:E214,F177:F214)</f>
        <v>#N/A</v>
      </c>
      <c r="D77" s="109"/>
      <c r="E77" s="154"/>
      <c r="F77" s="161"/>
      <c r="G77" s="161"/>
      <c r="H77" s="151" t="str">
        <f t="shared" ref="H77" si="209">CONCATENATE(E77," ",F77," ",G77)</f>
        <v xml:space="preserve">  </v>
      </c>
      <c r="I77" s="139"/>
      <c r="J77" s="139"/>
      <c r="K77" s="109"/>
      <c r="L77" s="109"/>
      <c r="M77" s="109"/>
      <c r="N77" s="109"/>
      <c r="O77" s="145">
        <f t="shared" si="200"/>
        <v>0</v>
      </c>
      <c r="P77" s="109"/>
      <c r="Q77" s="112">
        <f t="shared" ref="Q77" si="210">IF(P77="Catastrófico",100,IF(P77="Mayor",80,IF(P77="Moderado",60,IF(P77="Menor",40,IF(P77="Leve",20,0)))))</f>
        <v>0</v>
      </c>
      <c r="R77" s="109"/>
      <c r="S77" s="57"/>
      <c r="T77" s="33" t="str">
        <f t="shared" si="193"/>
        <v xml:space="preserve"> </v>
      </c>
      <c r="U77" s="64"/>
      <c r="V77" s="64"/>
      <c r="W77" s="64"/>
      <c r="X77" s="64"/>
      <c r="Y77" s="64"/>
      <c r="Z77" s="142">
        <f t="shared" ref="Z77" si="211">AD79</f>
        <v>0</v>
      </c>
      <c r="AA77" s="33">
        <f t="shared" si="194"/>
        <v>0</v>
      </c>
      <c r="AB77" s="33">
        <f t="shared" si="195"/>
        <v>0</v>
      </c>
      <c r="AC77" s="33">
        <f>($O$77*((AA77+AB77))/100)</f>
        <v>0</v>
      </c>
      <c r="AD77" s="33">
        <f t="shared" ref="AD77" si="212">O77-AC77</f>
        <v>0</v>
      </c>
      <c r="AE77" s="142">
        <f t="shared" ref="AE77" si="213">AI79</f>
        <v>0</v>
      </c>
      <c r="AF77" s="33">
        <f t="shared" si="196"/>
        <v>0</v>
      </c>
      <c r="AG77" s="33">
        <f t="shared" si="197"/>
        <v>0</v>
      </c>
      <c r="AH77" s="33">
        <f>($Q$77*((AF77+AG77))/100)</f>
        <v>0</v>
      </c>
      <c r="AI77" s="33">
        <f t="shared" ref="AI77" si="214">Q77-AH77</f>
        <v>0</v>
      </c>
      <c r="AJ77" s="109"/>
      <c r="AK77" s="109"/>
      <c r="AL77" s="109"/>
      <c r="AM77" s="57"/>
      <c r="AN77" s="66"/>
      <c r="AO77" s="66"/>
      <c r="AP77" s="66"/>
      <c r="AQ77" s="66"/>
    </row>
    <row r="78" spans="1:43" ht="84.75" customHeight="1">
      <c r="A78" s="110"/>
      <c r="B78" s="110"/>
      <c r="C78" s="113"/>
      <c r="D78" s="110"/>
      <c r="E78" s="155"/>
      <c r="F78" s="162"/>
      <c r="G78" s="162"/>
      <c r="H78" s="152"/>
      <c r="I78" s="140"/>
      <c r="J78" s="140"/>
      <c r="K78" s="110"/>
      <c r="L78" s="110"/>
      <c r="M78" s="110"/>
      <c r="N78" s="110"/>
      <c r="O78" s="146"/>
      <c r="P78" s="110"/>
      <c r="Q78" s="113"/>
      <c r="R78" s="110"/>
      <c r="S78" s="57"/>
      <c r="T78" s="33" t="str">
        <f t="shared" si="193"/>
        <v xml:space="preserve"> </v>
      </c>
      <c r="U78" s="64"/>
      <c r="V78" s="64"/>
      <c r="W78" s="64"/>
      <c r="X78" s="64"/>
      <c r="Y78" s="64"/>
      <c r="Z78" s="143"/>
      <c r="AA78" s="33">
        <f t="shared" si="194"/>
        <v>0</v>
      </c>
      <c r="AB78" s="33">
        <f t="shared" si="195"/>
        <v>0</v>
      </c>
      <c r="AC78" s="33">
        <f>($AD$77*((AA78+AB78))/100)</f>
        <v>0</v>
      </c>
      <c r="AD78" s="33">
        <f t="shared" ref="AD78:AD79" si="215">AD77-AC78</f>
        <v>0</v>
      </c>
      <c r="AE78" s="143"/>
      <c r="AF78" s="33">
        <f t="shared" si="196"/>
        <v>0</v>
      </c>
      <c r="AG78" s="33">
        <f t="shared" si="197"/>
        <v>0</v>
      </c>
      <c r="AH78" s="33">
        <f>($AI$77*((AF78+AG78))/100)</f>
        <v>0</v>
      </c>
      <c r="AI78" s="33">
        <f t="shared" ref="AI78:AI79" si="216">AI77-AH78</f>
        <v>0</v>
      </c>
      <c r="AJ78" s="110"/>
      <c r="AK78" s="110"/>
      <c r="AL78" s="110"/>
      <c r="AM78" s="57"/>
      <c r="AN78" s="66"/>
      <c r="AO78" s="66"/>
      <c r="AP78" s="66"/>
      <c r="AQ78" s="66"/>
    </row>
    <row r="79" spans="1:43" ht="84.75" customHeight="1">
      <c r="A79" s="111"/>
      <c r="B79" s="111"/>
      <c r="C79" s="114"/>
      <c r="D79" s="111"/>
      <c r="E79" s="156"/>
      <c r="F79" s="163"/>
      <c r="G79" s="163"/>
      <c r="H79" s="153"/>
      <c r="I79" s="141"/>
      <c r="J79" s="141"/>
      <c r="K79" s="111"/>
      <c r="L79" s="111"/>
      <c r="M79" s="111"/>
      <c r="N79" s="111"/>
      <c r="O79" s="147"/>
      <c r="P79" s="111"/>
      <c r="Q79" s="114"/>
      <c r="R79" s="111"/>
      <c r="S79" s="57"/>
      <c r="T79" s="33" t="str">
        <f t="shared" si="193"/>
        <v xml:space="preserve"> </v>
      </c>
      <c r="U79" s="64"/>
      <c r="V79" s="64"/>
      <c r="W79" s="64"/>
      <c r="X79" s="64"/>
      <c r="Y79" s="64"/>
      <c r="Z79" s="144"/>
      <c r="AA79" s="33">
        <f t="shared" si="194"/>
        <v>0</v>
      </c>
      <c r="AB79" s="33">
        <f t="shared" si="195"/>
        <v>0</v>
      </c>
      <c r="AC79" s="33">
        <f>($AD$78*((AA79+AB79))/100)</f>
        <v>0</v>
      </c>
      <c r="AD79" s="33">
        <f t="shared" si="215"/>
        <v>0</v>
      </c>
      <c r="AE79" s="144"/>
      <c r="AF79" s="33">
        <f t="shared" si="196"/>
        <v>0</v>
      </c>
      <c r="AG79" s="33">
        <f t="shared" si="197"/>
        <v>0</v>
      </c>
      <c r="AH79" s="33">
        <f>($AI$78*((AF79+AG79))/100)</f>
        <v>0</v>
      </c>
      <c r="AI79" s="33">
        <f t="shared" si="216"/>
        <v>0</v>
      </c>
      <c r="AJ79" s="111"/>
      <c r="AK79" s="111"/>
      <c r="AL79" s="111"/>
      <c r="AM79" s="57"/>
      <c r="AN79" s="66"/>
      <c r="AO79" s="66"/>
      <c r="AP79" s="66"/>
      <c r="AQ79" s="66"/>
    </row>
    <row r="80" spans="1:43" ht="84.75" customHeight="1">
      <c r="A80" s="109"/>
      <c r="B80" s="109"/>
      <c r="C80" s="112" t="e">
        <f t="shared" ref="C80" si="217">LOOKUP(B80,E180:E217,F180:F217)</f>
        <v>#N/A</v>
      </c>
      <c r="D80" s="109"/>
      <c r="E80" s="154"/>
      <c r="F80" s="161"/>
      <c r="G80" s="161"/>
      <c r="H80" s="151" t="str">
        <f t="shared" ref="H80" si="218">CONCATENATE(E80," ",F80," ",G80)</f>
        <v xml:space="preserve">  </v>
      </c>
      <c r="I80" s="139"/>
      <c r="J80" s="139"/>
      <c r="K80" s="109"/>
      <c r="L80" s="109"/>
      <c r="M80" s="109"/>
      <c r="N80" s="109"/>
      <c r="O80" s="145">
        <f t="shared" si="200"/>
        <v>0</v>
      </c>
      <c r="P80" s="109"/>
      <c r="Q80" s="112">
        <f t="shared" ref="Q80" si="219">IF(P80="Catastrófico",100,IF(P80="Mayor",80,IF(P80="Moderado",60,IF(P80="Menor",40,IF(P80="Leve",20,0)))))</f>
        <v>0</v>
      </c>
      <c r="R80" s="109"/>
      <c r="S80" s="57"/>
      <c r="T80" s="33" t="str">
        <f t="shared" si="193"/>
        <v xml:space="preserve"> </v>
      </c>
      <c r="U80" s="64"/>
      <c r="V80" s="64"/>
      <c r="W80" s="64"/>
      <c r="X80" s="64"/>
      <c r="Y80" s="64"/>
      <c r="Z80" s="142">
        <f t="shared" ref="Z80" si="220">AD82</f>
        <v>0</v>
      </c>
      <c r="AA80" s="33">
        <f t="shared" si="194"/>
        <v>0</v>
      </c>
      <c r="AB80" s="33">
        <f t="shared" si="195"/>
        <v>0</v>
      </c>
      <c r="AC80" s="33">
        <f>($O$80*((AA80+AB80))/100)</f>
        <v>0</v>
      </c>
      <c r="AD80" s="33">
        <f t="shared" ref="AD80" si="221">O80-AC80</f>
        <v>0</v>
      </c>
      <c r="AE80" s="142">
        <f t="shared" ref="AE80" si="222">AI82</f>
        <v>0</v>
      </c>
      <c r="AF80" s="33">
        <f t="shared" si="196"/>
        <v>0</v>
      </c>
      <c r="AG80" s="33">
        <f t="shared" si="197"/>
        <v>0</v>
      </c>
      <c r="AH80" s="33">
        <f>($Q$80*((AF80+AG80))/100)</f>
        <v>0</v>
      </c>
      <c r="AI80" s="33">
        <f t="shared" ref="AI80" si="223">Q80-AH80</f>
        <v>0</v>
      </c>
      <c r="AJ80" s="109"/>
      <c r="AK80" s="109"/>
      <c r="AL80" s="109"/>
      <c r="AM80" s="57"/>
      <c r="AN80" s="66"/>
      <c r="AO80" s="66"/>
      <c r="AP80" s="66"/>
      <c r="AQ80" s="66"/>
    </row>
    <row r="81" spans="1:43" ht="84.75" customHeight="1">
      <c r="A81" s="110"/>
      <c r="B81" s="110"/>
      <c r="C81" s="113"/>
      <c r="D81" s="110"/>
      <c r="E81" s="155"/>
      <c r="F81" s="162"/>
      <c r="G81" s="162"/>
      <c r="H81" s="152"/>
      <c r="I81" s="140"/>
      <c r="J81" s="140"/>
      <c r="K81" s="110"/>
      <c r="L81" s="110"/>
      <c r="M81" s="110"/>
      <c r="N81" s="110"/>
      <c r="O81" s="146"/>
      <c r="P81" s="110"/>
      <c r="Q81" s="113"/>
      <c r="R81" s="110"/>
      <c r="S81" s="57"/>
      <c r="T81" s="33" t="str">
        <f t="shared" si="193"/>
        <v xml:space="preserve"> </v>
      </c>
      <c r="U81" s="64"/>
      <c r="V81" s="64"/>
      <c r="W81" s="64"/>
      <c r="X81" s="64"/>
      <c r="Y81" s="64"/>
      <c r="Z81" s="143"/>
      <c r="AA81" s="33">
        <f t="shared" si="194"/>
        <v>0</v>
      </c>
      <c r="AB81" s="33">
        <f t="shared" si="195"/>
        <v>0</v>
      </c>
      <c r="AC81" s="33">
        <f>($AD$80*((AA81+AB81))/100)</f>
        <v>0</v>
      </c>
      <c r="AD81" s="33">
        <f t="shared" ref="AD81:AD82" si="224">AD80-AC81</f>
        <v>0</v>
      </c>
      <c r="AE81" s="143"/>
      <c r="AF81" s="33">
        <f t="shared" si="196"/>
        <v>0</v>
      </c>
      <c r="AG81" s="33">
        <f t="shared" si="197"/>
        <v>0</v>
      </c>
      <c r="AH81" s="33">
        <f>($AI$80*((AF81+AG81))/100)</f>
        <v>0</v>
      </c>
      <c r="AI81" s="33">
        <f t="shared" ref="AI81:AI82" si="225">AI80-AH81</f>
        <v>0</v>
      </c>
      <c r="AJ81" s="110"/>
      <c r="AK81" s="110"/>
      <c r="AL81" s="110"/>
      <c r="AM81" s="57"/>
      <c r="AN81" s="66"/>
      <c r="AO81" s="66"/>
      <c r="AP81" s="66"/>
      <c r="AQ81" s="66"/>
    </row>
    <row r="82" spans="1:43" ht="84.75" customHeight="1">
      <c r="A82" s="111"/>
      <c r="B82" s="111"/>
      <c r="C82" s="114"/>
      <c r="D82" s="111"/>
      <c r="E82" s="156"/>
      <c r="F82" s="163"/>
      <c r="G82" s="163"/>
      <c r="H82" s="153"/>
      <c r="I82" s="141"/>
      <c r="J82" s="141"/>
      <c r="K82" s="111"/>
      <c r="L82" s="111"/>
      <c r="M82" s="111"/>
      <c r="N82" s="111"/>
      <c r="O82" s="147"/>
      <c r="P82" s="111"/>
      <c r="Q82" s="114"/>
      <c r="R82" s="111"/>
      <c r="S82" s="57"/>
      <c r="T82" s="33" t="str">
        <f t="shared" si="193"/>
        <v xml:space="preserve"> </v>
      </c>
      <c r="U82" s="64"/>
      <c r="V82" s="64"/>
      <c r="W82" s="64"/>
      <c r="X82" s="64"/>
      <c r="Y82" s="64"/>
      <c r="Z82" s="144"/>
      <c r="AA82" s="33">
        <f t="shared" si="194"/>
        <v>0</v>
      </c>
      <c r="AB82" s="33">
        <f t="shared" si="195"/>
        <v>0</v>
      </c>
      <c r="AC82" s="33">
        <f>($AD$81*((AA82+AB82))/100)</f>
        <v>0</v>
      </c>
      <c r="AD82" s="33">
        <f t="shared" si="224"/>
        <v>0</v>
      </c>
      <c r="AE82" s="144"/>
      <c r="AF82" s="33">
        <f t="shared" si="196"/>
        <v>0</v>
      </c>
      <c r="AG82" s="33">
        <f t="shared" si="197"/>
        <v>0</v>
      </c>
      <c r="AH82" s="33">
        <f>($AI$81*((AF82+AG82))/100)</f>
        <v>0</v>
      </c>
      <c r="AI82" s="33">
        <f t="shared" si="225"/>
        <v>0</v>
      </c>
      <c r="AJ82" s="111"/>
      <c r="AK82" s="111"/>
      <c r="AL82" s="111"/>
      <c r="AM82" s="57"/>
      <c r="AN82" s="66"/>
      <c r="AO82" s="66"/>
      <c r="AP82" s="66"/>
      <c r="AQ82" s="66"/>
    </row>
    <row r="83" spans="1:43" ht="84.75" customHeight="1">
      <c r="A83" s="109"/>
      <c r="B83" s="109"/>
      <c r="C83" s="112" t="e">
        <f t="shared" ref="C83" si="226">LOOKUP(B83,E183:E220,F183:F220)</f>
        <v>#N/A</v>
      </c>
      <c r="D83" s="109"/>
      <c r="E83" s="154"/>
      <c r="F83" s="161"/>
      <c r="G83" s="161"/>
      <c r="H83" s="151" t="str">
        <f t="shared" ref="H83" si="227">CONCATENATE(E83," ",F83," ",G83)</f>
        <v xml:space="preserve">  </v>
      </c>
      <c r="I83" s="139"/>
      <c r="J83" s="139"/>
      <c r="K83" s="109"/>
      <c r="L83" s="109"/>
      <c r="M83" s="109"/>
      <c r="N83" s="109"/>
      <c r="O83" s="145">
        <f t="shared" si="200"/>
        <v>0</v>
      </c>
      <c r="P83" s="109"/>
      <c r="Q83" s="112">
        <f t="shared" ref="Q83" si="228">IF(P83="Catastrófico",100,IF(P83="Mayor",80,IF(P83="Moderado",60,IF(P83="Menor",40,IF(P83="Leve",20,0)))))</f>
        <v>0</v>
      </c>
      <c r="R83" s="109"/>
      <c r="S83" s="57"/>
      <c r="T83" s="33" t="str">
        <f t="shared" si="193"/>
        <v xml:space="preserve"> </v>
      </c>
      <c r="U83" s="64"/>
      <c r="V83" s="64"/>
      <c r="W83" s="64"/>
      <c r="X83" s="64"/>
      <c r="Y83" s="64"/>
      <c r="Z83" s="142">
        <f t="shared" ref="Z83" si="229">AD85</f>
        <v>0</v>
      </c>
      <c r="AA83" s="33">
        <f t="shared" si="194"/>
        <v>0</v>
      </c>
      <c r="AB83" s="33">
        <f t="shared" si="195"/>
        <v>0</v>
      </c>
      <c r="AC83" s="33">
        <f>($O$83*((AA83+AB83))/100)</f>
        <v>0</v>
      </c>
      <c r="AD83" s="33">
        <f t="shared" ref="AD83" si="230">O83-AC83</f>
        <v>0</v>
      </c>
      <c r="AE83" s="142">
        <f t="shared" ref="AE83" si="231">AI85</f>
        <v>0</v>
      </c>
      <c r="AF83" s="33">
        <f t="shared" si="196"/>
        <v>0</v>
      </c>
      <c r="AG83" s="33">
        <f t="shared" si="197"/>
        <v>0</v>
      </c>
      <c r="AH83" s="33">
        <f>($Q$83*((AF83+AG83))/100)</f>
        <v>0</v>
      </c>
      <c r="AI83" s="33">
        <f t="shared" ref="AI83" si="232">Q83-AH83</f>
        <v>0</v>
      </c>
      <c r="AJ83" s="109"/>
      <c r="AK83" s="109"/>
      <c r="AL83" s="109"/>
      <c r="AM83" s="57"/>
      <c r="AN83" s="66"/>
      <c r="AO83" s="66"/>
      <c r="AP83" s="66"/>
      <c r="AQ83" s="66"/>
    </row>
    <row r="84" spans="1:43" ht="84.75" customHeight="1">
      <c r="A84" s="110"/>
      <c r="B84" s="110"/>
      <c r="C84" s="113"/>
      <c r="D84" s="110"/>
      <c r="E84" s="155"/>
      <c r="F84" s="162"/>
      <c r="G84" s="162"/>
      <c r="H84" s="152"/>
      <c r="I84" s="140"/>
      <c r="J84" s="140"/>
      <c r="K84" s="110"/>
      <c r="L84" s="110"/>
      <c r="M84" s="110"/>
      <c r="N84" s="110"/>
      <c r="O84" s="146"/>
      <c r="P84" s="110"/>
      <c r="Q84" s="113"/>
      <c r="R84" s="110"/>
      <c r="S84" s="57"/>
      <c r="T84" s="33" t="str">
        <f t="shared" si="193"/>
        <v xml:space="preserve"> </v>
      </c>
      <c r="U84" s="64"/>
      <c r="V84" s="64"/>
      <c r="W84" s="64"/>
      <c r="X84" s="64"/>
      <c r="Y84" s="64"/>
      <c r="Z84" s="143"/>
      <c r="AA84" s="33">
        <f t="shared" si="194"/>
        <v>0</v>
      </c>
      <c r="AB84" s="33">
        <f t="shared" si="195"/>
        <v>0</v>
      </c>
      <c r="AC84" s="33">
        <f>($AD$83*((AA84+AB84))/100)</f>
        <v>0</v>
      </c>
      <c r="AD84" s="33">
        <f t="shared" ref="AD84:AD85" si="233">AD83-AC84</f>
        <v>0</v>
      </c>
      <c r="AE84" s="143"/>
      <c r="AF84" s="33">
        <f t="shared" si="196"/>
        <v>0</v>
      </c>
      <c r="AG84" s="33">
        <f t="shared" si="197"/>
        <v>0</v>
      </c>
      <c r="AH84" s="33">
        <f>($AI$83*((AF84+AG84))/100)</f>
        <v>0</v>
      </c>
      <c r="AI84" s="33">
        <f t="shared" ref="AI84:AI85" si="234">AI83-AH84</f>
        <v>0</v>
      </c>
      <c r="AJ84" s="110"/>
      <c r="AK84" s="110"/>
      <c r="AL84" s="110"/>
      <c r="AM84" s="57"/>
      <c r="AN84" s="66"/>
      <c r="AO84" s="66"/>
      <c r="AP84" s="66"/>
      <c r="AQ84" s="66"/>
    </row>
    <row r="85" spans="1:43" ht="84.75" customHeight="1">
      <c r="A85" s="111"/>
      <c r="B85" s="111"/>
      <c r="C85" s="114"/>
      <c r="D85" s="111"/>
      <c r="E85" s="156"/>
      <c r="F85" s="163"/>
      <c r="G85" s="163"/>
      <c r="H85" s="153"/>
      <c r="I85" s="141"/>
      <c r="J85" s="141"/>
      <c r="K85" s="111"/>
      <c r="L85" s="111"/>
      <c r="M85" s="111"/>
      <c r="N85" s="111"/>
      <c r="O85" s="147"/>
      <c r="P85" s="111"/>
      <c r="Q85" s="114"/>
      <c r="R85" s="111"/>
      <c r="S85" s="57"/>
      <c r="T85" s="33" t="str">
        <f t="shared" si="193"/>
        <v xml:space="preserve"> </v>
      </c>
      <c r="U85" s="64"/>
      <c r="V85" s="64"/>
      <c r="W85" s="64"/>
      <c r="X85" s="64"/>
      <c r="Y85" s="64"/>
      <c r="Z85" s="144"/>
      <c r="AA85" s="33">
        <f t="shared" si="194"/>
        <v>0</v>
      </c>
      <c r="AB85" s="33">
        <f t="shared" si="195"/>
        <v>0</v>
      </c>
      <c r="AC85" s="33">
        <f>($AD$84*((AA85+AB85))/100)</f>
        <v>0</v>
      </c>
      <c r="AD85" s="33">
        <f t="shared" si="233"/>
        <v>0</v>
      </c>
      <c r="AE85" s="144"/>
      <c r="AF85" s="33">
        <f t="shared" si="196"/>
        <v>0</v>
      </c>
      <c r="AG85" s="33">
        <f t="shared" si="197"/>
        <v>0</v>
      </c>
      <c r="AH85" s="33">
        <f>($AI$84*((AF85+AG85))/100)</f>
        <v>0</v>
      </c>
      <c r="AI85" s="33">
        <f t="shared" si="234"/>
        <v>0</v>
      </c>
      <c r="AJ85" s="111"/>
      <c r="AK85" s="111"/>
      <c r="AL85" s="111"/>
      <c r="AM85" s="57"/>
      <c r="AN85" s="66"/>
      <c r="AO85" s="66"/>
      <c r="AP85" s="66"/>
      <c r="AQ85" s="66"/>
    </row>
    <row r="86" spans="1:43" ht="84.75" customHeight="1">
      <c r="A86" s="109"/>
      <c r="B86" s="109"/>
      <c r="C86" s="112" t="e">
        <f t="shared" ref="C86" si="235">LOOKUP(B86,E186:E223,F186:F223)</f>
        <v>#N/A</v>
      </c>
      <c r="D86" s="109"/>
      <c r="E86" s="154"/>
      <c r="F86" s="161"/>
      <c r="G86" s="161"/>
      <c r="H86" s="151" t="str">
        <f t="shared" ref="H86" si="236">CONCATENATE(E86," ",F86," ",G86)</f>
        <v xml:space="preserve">  </v>
      </c>
      <c r="I86" s="139"/>
      <c r="J86" s="139"/>
      <c r="K86" s="109"/>
      <c r="L86" s="109"/>
      <c r="M86" s="109"/>
      <c r="N86" s="109"/>
      <c r="O86" s="145">
        <f t="shared" si="185"/>
        <v>0</v>
      </c>
      <c r="P86" s="109"/>
      <c r="Q86" s="112">
        <f t="shared" ref="Q86" si="237">IF(P86="Catastrófico",100,IF(P86="Mayor",80,IF(P86="Moderado",60,IF(P86="Menor",40,IF(P86="Leve",20,0)))))</f>
        <v>0</v>
      </c>
      <c r="R86" s="109"/>
      <c r="S86" s="57"/>
      <c r="T86" s="33" t="str">
        <f t="shared" si="193"/>
        <v xml:space="preserve"> </v>
      </c>
      <c r="U86" s="64"/>
      <c r="V86" s="64"/>
      <c r="W86" s="64"/>
      <c r="X86" s="64"/>
      <c r="Y86" s="64"/>
      <c r="Z86" s="142">
        <f t="shared" ref="Z86" si="238">AD88</f>
        <v>0</v>
      </c>
      <c r="AA86" s="33">
        <f t="shared" si="194"/>
        <v>0</v>
      </c>
      <c r="AB86" s="33">
        <f t="shared" si="195"/>
        <v>0</v>
      </c>
      <c r="AC86" s="33">
        <f>($O$86*((AA86+AB86))/100)</f>
        <v>0</v>
      </c>
      <c r="AD86" s="33">
        <f t="shared" ref="AD86" si="239">O86-AC86</f>
        <v>0</v>
      </c>
      <c r="AE86" s="142">
        <f t="shared" ref="AE86" si="240">AI88</f>
        <v>0</v>
      </c>
      <c r="AF86" s="33">
        <f t="shared" si="196"/>
        <v>0</v>
      </c>
      <c r="AG86" s="33">
        <f t="shared" si="197"/>
        <v>0</v>
      </c>
      <c r="AH86" s="33">
        <f>($Q$86*((AF86+AG86))/100)</f>
        <v>0</v>
      </c>
      <c r="AI86" s="33">
        <f t="shared" ref="AI86" si="241">Q86-AH86</f>
        <v>0</v>
      </c>
      <c r="AJ86" s="109"/>
      <c r="AK86" s="109"/>
      <c r="AL86" s="109"/>
      <c r="AM86" s="57"/>
      <c r="AN86" s="66"/>
      <c r="AO86" s="66"/>
      <c r="AP86" s="66"/>
      <c r="AQ86" s="66"/>
    </row>
    <row r="87" spans="1:43" ht="84.75" customHeight="1">
      <c r="A87" s="110"/>
      <c r="B87" s="110"/>
      <c r="C87" s="113"/>
      <c r="D87" s="110"/>
      <c r="E87" s="155"/>
      <c r="F87" s="162"/>
      <c r="G87" s="162"/>
      <c r="H87" s="152"/>
      <c r="I87" s="140"/>
      <c r="J87" s="140"/>
      <c r="K87" s="110"/>
      <c r="L87" s="110"/>
      <c r="M87" s="110"/>
      <c r="N87" s="110"/>
      <c r="O87" s="146"/>
      <c r="P87" s="110"/>
      <c r="Q87" s="113"/>
      <c r="R87" s="110"/>
      <c r="S87" s="57"/>
      <c r="T87" s="33" t="str">
        <f t="shared" si="193"/>
        <v xml:space="preserve"> </v>
      </c>
      <c r="U87" s="64"/>
      <c r="V87" s="64"/>
      <c r="W87" s="64"/>
      <c r="X87" s="64"/>
      <c r="Y87" s="64"/>
      <c r="Z87" s="143"/>
      <c r="AA87" s="33">
        <f t="shared" si="194"/>
        <v>0</v>
      </c>
      <c r="AB87" s="33">
        <f t="shared" si="195"/>
        <v>0</v>
      </c>
      <c r="AC87" s="33">
        <f>($AD$86*((AA87+AB87))/100)</f>
        <v>0</v>
      </c>
      <c r="AD87" s="33">
        <f t="shared" ref="AD87:AD88" si="242">AD86-AC87</f>
        <v>0</v>
      </c>
      <c r="AE87" s="143"/>
      <c r="AF87" s="33">
        <f t="shared" si="196"/>
        <v>0</v>
      </c>
      <c r="AG87" s="33">
        <f t="shared" si="197"/>
        <v>0</v>
      </c>
      <c r="AH87" s="33">
        <f>($AI$86*((AF87+AG87))/100)</f>
        <v>0</v>
      </c>
      <c r="AI87" s="33">
        <f t="shared" ref="AI87:AI88" si="243">AI86-AH87</f>
        <v>0</v>
      </c>
      <c r="AJ87" s="110"/>
      <c r="AK87" s="110"/>
      <c r="AL87" s="110"/>
      <c r="AM87" s="57"/>
      <c r="AN87" s="66"/>
      <c r="AO87" s="66"/>
      <c r="AP87" s="66"/>
      <c r="AQ87" s="66"/>
    </row>
    <row r="88" spans="1:43" ht="84.75" customHeight="1">
      <c r="A88" s="111"/>
      <c r="B88" s="111"/>
      <c r="C88" s="114"/>
      <c r="D88" s="111"/>
      <c r="E88" s="156"/>
      <c r="F88" s="163"/>
      <c r="G88" s="163"/>
      <c r="H88" s="153"/>
      <c r="I88" s="141"/>
      <c r="J88" s="141"/>
      <c r="K88" s="111"/>
      <c r="L88" s="111"/>
      <c r="M88" s="111"/>
      <c r="N88" s="111"/>
      <c r="O88" s="147"/>
      <c r="P88" s="111"/>
      <c r="Q88" s="114"/>
      <c r="R88" s="111"/>
      <c r="S88" s="57"/>
      <c r="T88" s="33" t="str">
        <f t="shared" si="193"/>
        <v xml:space="preserve"> </v>
      </c>
      <c r="U88" s="64"/>
      <c r="V88" s="64"/>
      <c r="W88" s="64"/>
      <c r="X88" s="64"/>
      <c r="Y88" s="64"/>
      <c r="Z88" s="144"/>
      <c r="AA88" s="33">
        <f t="shared" si="194"/>
        <v>0</v>
      </c>
      <c r="AB88" s="33">
        <f t="shared" si="195"/>
        <v>0</v>
      </c>
      <c r="AC88" s="33">
        <f>($AD$87*((AA88+AB88))/100)</f>
        <v>0</v>
      </c>
      <c r="AD88" s="33">
        <f t="shared" si="242"/>
        <v>0</v>
      </c>
      <c r="AE88" s="144"/>
      <c r="AF88" s="33">
        <f t="shared" si="196"/>
        <v>0</v>
      </c>
      <c r="AG88" s="33">
        <f t="shared" si="197"/>
        <v>0</v>
      </c>
      <c r="AH88" s="33">
        <f>($AI$87*((AF88+AG88))/100)</f>
        <v>0</v>
      </c>
      <c r="AI88" s="33">
        <f t="shared" si="243"/>
        <v>0</v>
      </c>
      <c r="AJ88" s="111"/>
      <c r="AK88" s="111"/>
      <c r="AL88" s="111"/>
      <c r="AM88" s="57"/>
      <c r="AN88" s="66"/>
      <c r="AO88" s="66"/>
      <c r="AP88" s="66"/>
      <c r="AQ88" s="66"/>
    </row>
    <row r="89" spans="1:43" ht="84.75" customHeight="1">
      <c r="A89" s="109"/>
      <c r="B89" s="109"/>
      <c r="C89" s="112" t="e">
        <f t="shared" ref="C89" si="244">LOOKUP(B89,E189:E226,F189:F226)</f>
        <v>#N/A</v>
      </c>
      <c r="D89" s="109"/>
      <c r="E89" s="154"/>
      <c r="F89" s="161"/>
      <c r="G89" s="161"/>
      <c r="H89" s="151" t="str">
        <f t="shared" ref="H89" si="245">CONCATENATE(E89," ",F89," ",G89)</f>
        <v xml:space="preserve">  </v>
      </c>
      <c r="I89" s="139"/>
      <c r="J89" s="139"/>
      <c r="K89" s="109"/>
      <c r="L89" s="109"/>
      <c r="M89" s="109"/>
      <c r="N89" s="109"/>
      <c r="O89" s="145">
        <f t="shared" si="200"/>
        <v>0</v>
      </c>
      <c r="P89" s="109"/>
      <c r="Q89" s="112">
        <f t="shared" ref="Q89" si="246">IF(P89="Catastrófico",100,IF(P89="Mayor",80,IF(P89="Moderado",60,IF(P89="Menor",40,IF(P89="Leve",20,0)))))</f>
        <v>0</v>
      </c>
      <c r="R89" s="109"/>
      <c r="S89" s="57"/>
      <c r="T89" s="33" t="str">
        <f t="shared" si="193"/>
        <v xml:space="preserve"> </v>
      </c>
      <c r="U89" s="64"/>
      <c r="V89" s="64"/>
      <c r="W89" s="64"/>
      <c r="X89" s="64"/>
      <c r="Y89" s="64"/>
      <c r="Z89" s="142">
        <f t="shared" ref="Z89" si="247">AD91</f>
        <v>0</v>
      </c>
      <c r="AA89" s="33">
        <f t="shared" si="194"/>
        <v>0</v>
      </c>
      <c r="AB89" s="33">
        <f t="shared" si="195"/>
        <v>0</v>
      </c>
      <c r="AC89" s="33">
        <f>($O$89*((AA89+AB89))/100)</f>
        <v>0</v>
      </c>
      <c r="AD89" s="33">
        <f t="shared" ref="AD89" si="248">O89-AC89</f>
        <v>0</v>
      </c>
      <c r="AE89" s="142">
        <f t="shared" ref="AE89" si="249">AI91</f>
        <v>0</v>
      </c>
      <c r="AF89" s="33">
        <f t="shared" si="196"/>
        <v>0</v>
      </c>
      <c r="AG89" s="33">
        <f t="shared" si="197"/>
        <v>0</v>
      </c>
      <c r="AH89" s="33">
        <f>($Q$89*((AF89+AG89))/100)</f>
        <v>0</v>
      </c>
      <c r="AI89" s="33">
        <f t="shared" ref="AI89" si="250">Q89-AH89</f>
        <v>0</v>
      </c>
      <c r="AJ89" s="109"/>
      <c r="AK89" s="109"/>
      <c r="AL89" s="109"/>
      <c r="AM89" s="57"/>
      <c r="AN89" s="66"/>
      <c r="AO89" s="66"/>
      <c r="AP89" s="66"/>
      <c r="AQ89" s="66"/>
    </row>
    <row r="90" spans="1:43" ht="84.75" customHeight="1">
      <c r="A90" s="110"/>
      <c r="B90" s="110"/>
      <c r="C90" s="113"/>
      <c r="D90" s="110"/>
      <c r="E90" s="155"/>
      <c r="F90" s="162"/>
      <c r="G90" s="162"/>
      <c r="H90" s="152"/>
      <c r="I90" s="140"/>
      <c r="J90" s="140"/>
      <c r="K90" s="110"/>
      <c r="L90" s="110"/>
      <c r="M90" s="110"/>
      <c r="N90" s="110"/>
      <c r="O90" s="146"/>
      <c r="P90" s="110"/>
      <c r="Q90" s="113"/>
      <c r="R90" s="110"/>
      <c r="S90" s="57"/>
      <c r="T90" s="33" t="str">
        <f t="shared" si="193"/>
        <v xml:space="preserve"> </v>
      </c>
      <c r="U90" s="64"/>
      <c r="V90" s="64"/>
      <c r="W90" s="64"/>
      <c r="X90" s="64"/>
      <c r="Y90" s="64"/>
      <c r="Z90" s="143"/>
      <c r="AA90" s="33">
        <f t="shared" si="194"/>
        <v>0</v>
      </c>
      <c r="AB90" s="33">
        <f t="shared" si="195"/>
        <v>0</v>
      </c>
      <c r="AC90" s="33">
        <f>($AD$89*((AA90+AB90))/100)</f>
        <v>0</v>
      </c>
      <c r="AD90" s="33">
        <f t="shared" ref="AD90:AD91" si="251">AD89-AC90</f>
        <v>0</v>
      </c>
      <c r="AE90" s="143"/>
      <c r="AF90" s="33">
        <f t="shared" si="196"/>
        <v>0</v>
      </c>
      <c r="AG90" s="33">
        <f t="shared" si="197"/>
        <v>0</v>
      </c>
      <c r="AH90" s="33">
        <f>($AI$89*((AF90+AG90))/100)</f>
        <v>0</v>
      </c>
      <c r="AI90" s="33">
        <f t="shared" ref="AI90:AI91" si="252">AI89-AH90</f>
        <v>0</v>
      </c>
      <c r="AJ90" s="110"/>
      <c r="AK90" s="110"/>
      <c r="AL90" s="110"/>
      <c r="AM90" s="57"/>
      <c r="AN90" s="66"/>
      <c r="AO90" s="66"/>
      <c r="AP90" s="66"/>
      <c r="AQ90" s="66"/>
    </row>
    <row r="91" spans="1:43" ht="84.75" customHeight="1">
      <c r="A91" s="111"/>
      <c r="B91" s="111"/>
      <c r="C91" s="114"/>
      <c r="D91" s="111"/>
      <c r="E91" s="156"/>
      <c r="F91" s="163"/>
      <c r="G91" s="163"/>
      <c r="H91" s="153"/>
      <c r="I91" s="141"/>
      <c r="J91" s="141"/>
      <c r="K91" s="111"/>
      <c r="L91" s="111"/>
      <c r="M91" s="111"/>
      <c r="N91" s="111"/>
      <c r="O91" s="147"/>
      <c r="P91" s="111"/>
      <c r="Q91" s="114"/>
      <c r="R91" s="111"/>
      <c r="S91" s="57"/>
      <c r="T91" s="33" t="str">
        <f t="shared" si="193"/>
        <v xml:space="preserve"> </v>
      </c>
      <c r="U91" s="64"/>
      <c r="V91" s="64"/>
      <c r="W91" s="64"/>
      <c r="X91" s="64"/>
      <c r="Y91" s="64"/>
      <c r="Z91" s="144"/>
      <c r="AA91" s="33">
        <f t="shared" si="194"/>
        <v>0</v>
      </c>
      <c r="AB91" s="33">
        <f t="shared" si="195"/>
        <v>0</v>
      </c>
      <c r="AC91" s="33">
        <f>($AD$90*((AA91+AB91))/100)</f>
        <v>0</v>
      </c>
      <c r="AD91" s="33">
        <f t="shared" si="251"/>
        <v>0</v>
      </c>
      <c r="AE91" s="144"/>
      <c r="AF91" s="33">
        <f t="shared" si="196"/>
        <v>0</v>
      </c>
      <c r="AG91" s="33">
        <f t="shared" si="197"/>
        <v>0</v>
      </c>
      <c r="AH91" s="33">
        <f>($AI$90*((AF91+AG91))/100)</f>
        <v>0</v>
      </c>
      <c r="AI91" s="33">
        <f t="shared" si="252"/>
        <v>0</v>
      </c>
      <c r="AJ91" s="111"/>
      <c r="AK91" s="111"/>
      <c r="AL91" s="111"/>
      <c r="AM91" s="57"/>
      <c r="AN91" s="66"/>
      <c r="AO91" s="66"/>
      <c r="AP91" s="66"/>
      <c r="AQ91" s="66"/>
    </row>
    <row r="92" spans="1:43" ht="84.75" customHeight="1">
      <c r="A92" s="109"/>
      <c r="B92" s="109"/>
      <c r="C92" s="112" t="e">
        <f t="shared" ref="C92" si="253">LOOKUP(B92,E192:E229,F192:F229)</f>
        <v>#N/A</v>
      </c>
      <c r="D92" s="109"/>
      <c r="E92" s="154"/>
      <c r="F92" s="161"/>
      <c r="G92" s="161"/>
      <c r="H92" s="151" t="str">
        <f t="shared" ref="H92" si="254">CONCATENATE(E92," ",F92," ",G92)</f>
        <v xml:space="preserve">  </v>
      </c>
      <c r="I92" s="139"/>
      <c r="J92" s="139"/>
      <c r="K92" s="109"/>
      <c r="L92" s="109"/>
      <c r="M92" s="109"/>
      <c r="N92" s="109"/>
      <c r="O92" s="145">
        <f t="shared" si="200"/>
        <v>0</v>
      </c>
      <c r="P92" s="109"/>
      <c r="Q92" s="112">
        <f t="shared" ref="Q92" si="255">IF(P92="Catastrófico",100,IF(P92="Mayor",80,IF(P92="Moderado",60,IF(P92="Menor",40,IF(P92="Leve",20,0)))))</f>
        <v>0</v>
      </c>
      <c r="R92" s="109"/>
      <c r="S92" s="57"/>
      <c r="T92" s="33" t="str">
        <f t="shared" si="193"/>
        <v xml:space="preserve"> </v>
      </c>
      <c r="U92" s="64"/>
      <c r="V92" s="64"/>
      <c r="W92" s="64"/>
      <c r="X92" s="64"/>
      <c r="Y92" s="64"/>
      <c r="Z92" s="142">
        <f t="shared" ref="Z92" si="256">AD94</f>
        <v>0</v>
      </c>
      <c r="AA92" s="33">
        <f t="shared" si="194"/>
        <v>0</v>
      </c>
      <c r="AB92" s="33">
        <f t="shared" si="195"/>
        <v>0</v>
      </c>
      <c r="AC92" s="33">
        <f>($O$92*((AA92+AB92))/100)</f>
        <v>0</v>
      </c>
      <c r="AD92" s="33">
        <f t="shared" ref="AD92" si="257">O92-AC92</f>
        <v>0</v>
      </c>
      <c r="AE92" s="142">
        <f t="shared" ref="AE92" si="258">AI94</f>
        <v>0</v>
      </c>
      <c r="AF92" s="33">
        <f t="shared" si="196"/>
        <v>0</v>
      </c>
      <c r="AG92" s="33">
        <f t="shared" si="197"/>
        <v>0</v>
      </c>
      <c r="AH92" s="33">
        <f>($Q$92*((AF92+AG92))/100)</f>
        <v>0</v>
      </c>
      <c r="AI92" s="33">
        <f t="shared" ref="AI92" si="259">Q92-AH92</f>
        <v>0</v>
      </c>
      <c r="AJ92" s="109"/>
      <c r="AK92" s="109"/>
      <c r="AL92" s="109"/>
      <c r="AM92" s="57"/>
      <c r="AN92" s="66"/>
      <c r="AO92" s="66"/>
      <c r="AP92" s="66"/>
      <c r="AQ92" s="66"/>
    </row>
    <row r="93" spans="1:43" ht="84.75" customHeight="1">
      <c r="A93" s="110"/>
      <c r="B93" s="110"/>
      <c r="C93" s="113"/>
      <c r="D93" s="110"/>
      <c r="E93" s="155"/>
      <c r="F93" s="162"/>
      <c r="G93" s="162"/>
      <c r="H93" s="152"/>
      <c r="I93" s="140"/>
      <c r="J93" s="140"/>
      <c r="K93" s="110"/>
      <c r="L93" s="110"/>
      <c r="M93" s="110"/>
      <c r="N93" s="110"/>
      <c r="O93" s="146"/>
      <c r="P93" s="110"/>
      <c r="Q93" s="113"/>
      <c r="R93" s="110"/>
      <c r="S93" s="57"/>
      <c r="T93" s="33" t="str">
        <f t="shared" si="193"/>
        <v xml:space="preserve"> </v>
      </c>
      <c r="U93" s="64"/>
      <c r="V93" s="64"/>
      <c r="W93" s="64"/>
      <c r="X93" s="64"/>
      <c r="Y93" s="64"/>
      <c r="Z93" s="143"/>
      <c r="AA93" s="33">
        <f t="shared" si="194"/>
        <v>0</v>
      </c>
      <c r="AB93" s="33">
        <f t="shared" si="195"/>
        <v>0</v>
      </c>
      <c r="AC93" s="33">
        <f>($AD$92*((AA93+AB93))/100)</f>
        <v>0</v>
      </c>
      <c r="AD93" s="33">
        <f t="shared" ref="AD93:AD94" si="260">AD92-AC93</f>
        <v>0</v>
      </c>
      <c r="AE93" s="143"/>
      <c r="AF93" s="33">
        <f t="shared" si="196"/>
        <v>0</v>
      </c>
      <c r="AG93" s="33">
        <f t="shared" si="197"/>
        <v>0</v>
      </c>
      <c r="AH93" s="33">
        <f>($AI$92*((AF93+AG93))/100)</f>
        <v>0</v>
      </c>
      <c r="AI93" s="33">
        <f t="shared" ref="AI93:AI94" si="261">AI92-AH93</f>
        <v>0</v>
      </c>
      <c r="AJ93" s="110"/>
      <c r="AK93" s="110"/>
      <c r="AL93" s="110"/>
      <c r="AM93" s="57"/>
      <c r="AN93" s="66"/>
      <c r="AO93" s="66"/>
      <c r="AP93" s="66"/>
      <c r="AQ93" s="66"/>
    </row>
    <row r="94" spans="1:43" ht="84.75" customHeight="1">
      <c r="A94" s="111"/>
      <c r="B94" s="111"/>
      <c r="C94" s="114"/>
      <c r="D94" s="111"/>
      <c r="E94" s="156"/>
      <c r="F94" s="163"/>
      <c r="G94" s="163"/>
      <c r="H94" s="153"/>
      <c r="I94" s="141"/>
      <c r="J94" s="141"/>
      <c r="K94" s="111"/>
      <c r="L94" s="111"/>
      <c r="M94" s="111"/>
      <c r="N94" s="111"/>
      <c r="O94" s="147"/>
      <c r="P94" s="111"/>
      <c r="Q94" s="114"/>
      <c r="R94" s="111"/>
      <c r="S94" s="57"/>
      <c r="T94" s="33" t="str">
        <f t="shared" si="193"/>
        <v xml:space="preserve"> </v>
      </c>
      <c r="U94" s="64"/>
      <c r="V94" s="64"/>
      <c r="W94" s="64"/>
      <c r="X94" s="64"/>
      <c r="Y94" s="64"/>
      <c r="Z94" s="144"/>
      <c r="AA94" s="33">
        <f t="shared" si="194"/>
        <v>0</v>
      </c>
      <c r="AB94" s="33">
        <f t="shared" si="195"/>
        <v>0</v>
      </c>
      <c r="AC94" s="33">
        <f>($AD$93*((AA94+AB94))/100)</f>
        <v>0</v>
      </c>
      <c r="AD94" s="33">
        <f t="shared" si="260"/>
        <v>0</v>
      </c>
      <c r="AE94" s="144"/>
      <c r="AF94" s="33">
        <f t="shared" si="196"/>
        <v>0</v>
      </c>
      <c r="AG94" s="33">
        <f t="shared" si="197"/>
        <v>0</v>
      </c>
      <c r="AH94" s="33">
        <f>($AI$93*((AF94+AG94))/100)</f>
        <v>0</v>
      </c>
      <c r="AI94" s="33">
        <f t="shared" si="261"/>
        <v>0</v>
      </c>
      <c r="AJ94" s="111"/>
      <c r="AK94" s="111"/>
      <c r="AL94" s="111"/>
      <c r="AM94" s="57"/>
      <c r="AN94" s="66"/>
      <c r="AO94" s="66"/>
      <c r="AP94" s="66"/>
      <c r="AQ94" s="66"/>
    </row>
    <row r="95" spans="1:43" ht="84.75" customHeight="1">
      <c r="A95" s="109"/>
      <c r="B95" s="109"/>
      <c r="C95" s="112" t="e">
        <f>LOOKUP(B95,E195:E232,F195:F232)</f>
        <v>#N/A</v>
      </c>
      <c r="D95" s="109"/>
      <c r="E95" s="154"/>
      <c r="F95" s="161"/>
      <c r="G95" s="161"/>
      <c r="H95" s="151" t="str">
        <f t="shared" ref="H95" si="262">CONCATENATE(E95," ",F95," ",G95)</f>
        <v xml:space="preserve">  </v>
      </c>
      <c r="I95" s="139"/>
      <c r="J95" s="139"/>
      <c r="K95" s="109"/>
      <c r="L95" s="109"/>
      <c r="M95" s="109"/>
      <c r="N95" s="109"/>
      <c r="O95" s="145">
        <f t="shared" si="200"/>
        <v>0</v>
      </c>
      <c r="P95" s="109"/>
      <c r="Q95" s="112">
        <f t="shared" ref="Q95" si="263">IF(P95="Catastrófico",100,IF(P95="Mayor",80,IF(P95="Moderado",60,IF(P95="Menor",40,IF(P95="Leve",20,0)))))</f>
        <v>0</v>
      </c>
      <c r="R95" s="109"/>
      <c r="S95" s="57"/>
      <c r="T95" s="33" t="str">
        <f t="shared" si="193"/>
        <v xml:space="preserve"> </v>
      </c>
      <c r="U95" s="64"/>
      <c r="V95" s="64"/>
      <c r="W95" s="64"/>
      <c r="X95" s="64"/>
      <c r="Y95" s="64"/>
      <c r="Z95" s="142">
        <f t="shared" ref="Z95" si="264">AD97</f>
        <v>0</v>
      </c>
      <c r="AA95" s="33">
        <f t="shared" si="194"/>
        <v>0</v>
      </c>
      <c r="AB95" s="33">
        <f t="shared" si="195"/>
        <v>0</v>
      </c>
      <c r="AC95" s="33">
        <f>($O$95*((AA95+AB95))/100)</f>
        <v>0</v>
      </c>
      <c r="AD95" s="33">
        <f t="shared" ref="AD95" si="265">O95-AC95</f>
        <v>0</v>
      </c>
      <c r="AE95" s="142">
        <f t="shared" ref="AE95" si="266">AI97</f>
        <v>0</v>
      </c>
      <c r="AF95" s="33">
        <f t="shared" si="196"/>
        <v>0</v>
      </c>
      <c r="AG95" s="33">
        <f t="shared" si="197"/>
        <v>0</v>
      </c>
      <c r="AH95" s="33">
        <f>($Q$95*((AF95+AG95))/100)</f>
        <v>0</v>
      </c>
      <c r="AI95" s="33">
        <f t="shared" ref="AI95" si="267">Q95-AH95</f>
        <v>0</v>
      </c>
      <c r="AJ95" s="109"/>
      <c r="AK95" s="109"/>
      <c r="AL95" s="109"/>
      <c r="AM95" s="57"/>
      <c r="AN95" s="66"/>
      <c r="AO95" s="66"/>
      <c r="AP95" s="66"/>
      <c r="AQ95" s="66"/>
    </row>
    <row r="96" spans="1:43" ht="84.75" customHeight="1">
      <c r="A96" s="110"/>
      <c r="B96" s="110"/>
      <c r="C96" s="113"/>
      <c r="D96" s="110"/>
      <c r="E96" s="155"/>
      <c r="F96" s="162"/>
      <c r="G96" s="162"/>
      <c r="H96" s="152"/>
      <c r="I96" s="140"/>
      <c r="J96" s="140"/>
      <c r="K96" s="110"/>
      <c r="L96" s="110"/>
      <c r="M96" s="110"/>
      <c r="N96" s="110"/>
      <c r="O96" s="146"/>
      <c r="P96" s="110"/>
      <c r="Q96" s="113"/>
      <c r="R96" s="110"/>
      <c r="S96" s="57"/>
      <c r="T96" s="33" t="str">
        <f t="shared" si="193"/>
        <v xml:space="preserve"> </v>
      </c>
      <c r="U96" s="64"/>
      <c r="V96" s="64"/>
      <c r="W96" s="64"/>
      <c r="X96" s="64"/>
      <c r="Y96" s="64"/>
      <c r="Z96" s="143"/>
      <c r="AA96" s="33">
        <f t="shared" si="194"/>
        <v>0</v>
      </c>
      <c r="AB96" s="33">
        <f t="shared" si="195"/>
        <v>0</v>
      </c>
      <c r="AC96" s="33">
        <f>($AD$95*((AA96+AB96))/100)</f>
        <v>0</v>
      </c>
      <c r="AD96" s="33">
        <f t="shared" ref="AD96:AD97" si="268">AD95-AC96</f>
        <v>0</v>
      </c>
      <c r="AE96" s="143"/>
      <c r="AF96" s="33">
        <f t="shared" si="196"/>
        <v>0</v>
      </c>
      <c r="AG96" s="33">
        <f t="shared" si="197"/>
        <v>0</v>
      </c>
      <c r="AH96" s="33">
        <f>($AI$95*((AF96+AG96))/100)</f>
        <v>0</v>
      </c>
      <c r="AI96" s="33">
        <f t="shared" ref="AI96:AI97" si="269">AI95-AH96</f>
        <v>0</v>
      </c>
      <c r="AJ96" s="110"/>
      <c r="AK96" s="110"/>
      <c r="AL96" s="110"/>
      <c r="AM96" s="57"/>
      <c r="AN96" s="66"/>
      <c r="AO96" s="66"/>
      <c r="AP96" s="66"/>
      <c r="AQ96" s="66"/>
    </row>
    <row r="97" spans="1:43" ht="84.75" customHeight="1">
      <c r="A97" s="111"/>
      <c r="B97" s="111"/>
      <c r="C97" s="114"/>
      <c r="D97" s="111"/>
      <c r="E97" s="156"/>
      <c r="F97" s="163"/>
      <c r="G97" s="163"/>
      <c r="H97" s="153"/>
      <c r="I97" s="141"/>
      <c r="J97" s="141"/>
      <c r="K97" s="111"/>
      <c r="L97" s="111"/>
      <c r="M97" s="111"/>
      <c r="N97" s="111"/>
      <c r="O97" s="147"/>
      <c r="P97" s="111"/>
      <c r="Q97" s="114"/>
      <c r="R97" s="111"/>
      <c r="S97" s="57"/>
      <c r="T97" s="33" t="str">
        <f t="shared" si="193"/>
        <v xml:space="preserve"> </v>
      </c>
      <c r="U97" s="64"/>
      <c r="V97" s="64"/>
      <c r="W97" s="64"/>
      <c r="X97" s="64"/>
      <c r="Y97" s="64"/>
      <c r="Z97" s="144"/>
      <c r="AA97" s="33">
        <f t="shared" si="194"/>
        <v>0</v>
      </c>
      <c r="AB97" s="33">
        <f t="shared" si="195"/>
        <v>0</v>
      </c>
      <c r="AC97" s="33">
        <f>($AD$96*((AA97+AB97))/100)</f>
        <v>0</v>
      </c>
      <c r="AD97" s="33">
        <f t="shared" si="268"/>
        <v>0</v>
      </c>
      <c r="AE97" s="144"/>
      <c r="AF97" s="33">
        <f t="shared" si="196"/>
        <v>0</v>
      </c>
      <c r="AG97" s="33">
        <f t="shared" si="197"/>
        <v>0</v>
      </c>
      <c r="AH97" s="33">
        <f>($AI$96*((AF97+AG97))/100)</f>
        <v>0</v>
      </c>
      <c r="AI97" s="33">
        <f t="shared" si="269"/>
        <v>0</v>
      </c>
      <c r="AJ97" s="111"/>
      <c r="AK97" s="111"/>
      <c r="AL97" s="111"/>
      <c r="AM97" s="57"/>
      <c r="AN97" s="66"/>
      <c r="AO97" s="66"/>
      <c r="AP97" s="66"/>
      <c r="AQ97" s="66"/>
    </row>
    <row r="98" spans="1:43" ht="84.75" customHeight="1">
      <c r="A98" s="109"/>
      <c r="B98" s="109"/>
      <c r="C98" s="112" t="e">
        <f t="shared" ref="C98" si="270">LOOKUP(B98,E198:E235,F198:F235)</f>
        <v>#N/A</v>
      </c>
      <c r="D98" s="109"/>
      <c r="E98" s="154"/>
      <c r="F98" s="161"/>
      <c r="G98" s="161"/>
      <c r="H98" s="151" t="str">
        <f t="shared" ref="H98" si="271">CONCATENATE(E98," ",F98," ",G98)</f>
        <v xml:space="preserve">  </v>
      </c>
      <c r="I98" s="139"/>
      <c r="J98" s="139"/>
      <c r="K98" s="109"/>
      <c r="L98" s="109"/>
      <c r="M98" s="109"/>
      <c r="N98" s="109"/>
      <c r="O98" s="145"/>
      <c r="P98" s="109"/>
      <c r="Q98" s="112">
        <f t="shared" ref="Q98" si="272">IF(P98="Catastrófico",100,IF(P98="Mayor",80,IF(P98="Moderado",60,IF(P98="Menor",40,IF(P98="Leve",20,0)))))</f>
        <v>0</v>
      </c>
      <c r="R98" s="109"/>
      <c r="S98" s="57"/>
      <c r="T98" s="33" t="str">
        <f t="shared" si="193"/>
        <v xml:space="preserve"> </v>
      </c>
      <c r="U98" s="64"/>
      <c r="V98" s="64"/>
      <c r="W98" s="64"/>
      <c r="X98" s="64"/>
      <c r="Y98" s="64"/>
      <c r="Z98" s="142">
        <f t="shared" ref="Z98" si="273">AD100</f>
        <v>0</v>
      </c>
      <c r="AA98" s="33">
        <f t="shared" si="194"/>
        <v>0</v>
      </c>
      <c r="AB98" s="33">
        <f t="shared" si="195"/>
        <v>0</v>
      </c>
      <c r="AC98" s="33">
        <f>($O$98*((AA98+AB98))/100)</f>
        <v>0</v>
      </c>
      <c r="AD98" s="33">
        <f t="shared" ref="AD98" si="274">O98-AC98</f>
        <v>0</v>
      </c>
      <c r="AE98" s="142">
        <f t="shared" ref="AE98" si="275">AI100</f>
        <v>0</v>
      </c>
      <c r="AF98" s="33">
        <f t="shared" si="196"/>
        <v>0</v>
      </c>
      <c r="AG98" s="33">
        <f t="shared" si="197"/>
        <v>0</v>
      </c>
      <c r="AH98" s="33">
        <f>($Q$98*((AF98+AG98))/100)</f>
        <v>0</v>
      </c>
      <c r="AI98" s="33">
        <f t="shared" ref="AI98" si="276">Q98-AH98</f>
        <v>0</v>
      </c>
      <c r="AJ98" s="109"/>
      <c r="AK98" s="109"/>
      <c r="AL98" s="109"/>
      <c r="AM98" s="57"/>
      <c r="AN98" s="66"/>
      <c r="AO98" s="66"/>
      <c r="AP98" s="66"/>
      <c r="AQ98" s="66"/>
    </row>
    <row r="99" spans="1:43" ht="84.75" customHeight="1">
      <c r="A99" s="110"/>
      <c r="B99" s="110"/>
      <c r="C99" s="113"/>
      <c r="D99" s="110"/>
      <c r="E99" s="155"/>
      <c r="F99" s="162"/>
      <c r="G99" s="162"/>
      <c r="H99" s="152"/>
      <c r="I99" s="140"/>
      <c r="J99" s="140"/>
      <c r="K99" s="110"/>
      <c r="L99" s="110"/>
      <c r="M99" s="110"/>
      <c r="N99" s="110"/>
      <c r="O99" s="146"/>
      <c r="P99" s="110"/>
      <c r="Q99" s="113"/>
      <c r="R99" s="110"/>
      <c r="S99" s="57"/>
      <c r="T99" s="33" t="str">
        <f t="shared" si="193"/>
        <v xml:space="preserve"> </v>
      </c>
      <c r="U99" s="64"/>
      <c r="V99" s="64"/>
      <c r="W99" s="64"/>
      <c r="X99" s="64"/>
      <c r="Y99" s="64"/>
      <c r="Z99" s="143"/>
      <c r="AA99" s="33">
        <f t="shared" si="194"/>
        <v>0</v>
      </c>
      <c r="AB99" s="33">
        <f t="shared" si="195"/>
        <v>0</v>
      </c>
      <c r="AC99" s="33">
        <f>($AD$98*((AA99+AB99))/100)</f>
        <v>0</v>
      </c>
      <c r="AD99" s="33">
        <f t="shared" ref="AD99:AD100" si="277">AD98-AC99</f>
        <v>0</v>
      </c>
      <c r="AE99" s="143"/>
      <c r="AF99" s="33">
        <f t="shared" si="196"/>
        <v>0</v>
      </c>
      <c r="AG99" s="33">
        <f t="shared" si="197"/>
        <v>0</v>
      </c>
      <c r="AH99" s="33">
        <f>($AI$98*((AF99+AG99))/100)</f>
        <v>0</v>
      </c>
      <c r="AI99" s="33">
        <f t="shared" ref="AI99:AI100" si="278">AI98-AH99</f>
        <v>0</v>
      </c>
      <c r="AJ99" s="110"/>
      <c r="AK99" s="110"/>
      <c r="AL99" s="110"/>
      <c r="AM99" s="57"/>
      <c r="AN99" s="66"/>
      <c r="AO99" s="66"/>
      <c r="AP99" s="66"/>
      <c r="AQ99" s="66"/>
    </row>
    <row r="100" spans="1:43" ht="84.75" customHeight="1">
      <c r="A100" s="111"/>
      <c r="B100" s="111"/>
      <c r="C100" s="114"/>
      <c r="D100" s="111"/>
      <c r="E100" s="156"/>
      <c r="F100" s="163"/>
      <c r="G100" s="163"/>
      <c r="H100" s="153"/>
      <c r="I100" s="141"/>
      <c r="J100" s="141"/>
      <c r="K100" s="111"/>
      <c r="L100" s="111"/>
      <c r="M100" s="111"/>
      <c r="N100" s="111"/>
      <c r="O100" s="147"/>
      <c r="P100" s="111"/>
      <c r="Q100" s="114"/>
      <c r="R100" s="111"/>
      <c r="S100" s="57"/>
      <c r="T100" s="33" t="str">
        <f t="shared" si="193"/>
        <v xml:space="preserve"> </v>
      </c>
      <c r="U100" s="64"/>
      <c r="V100" s="64"/>
      <c r="W100" s="64"/>
      <c r="X100" s="64"/>
      <c r="Y100" s="64"/>
      <c r="Z100" s="144"/>
      <c r="AA100" s="33">
        <f t="shared" si="194"/>
        <v>0</v>
      </c>
      <c r="AB100" s="33">
        <f t="shared" si="195"/>
        <v>0</v>
      </c>
      <c r="AC100" s="33">
        <f>($AD$99*((AA100+AB100))/100)</f>
        <v>0</v>
      </c>
      <c r="AD100" s="33">
        <f t="shared" si="277"/>
        <v>0</v>
      </c>
      <c r="AE100" s="144"/>
      <c r="AF100" s="33">
        <f t="shared" si="196"/>
        <v>0</v>
      </c>
      <c r="AG100" s="33">
        <f t="shared" si="197"/>
        <v>0</v>
      </c>
      <c r="AH100" s="33">
        <f>($AI$99*((AF100+AG100))/100)</f>
        <v>0</v>
      </c>
      <c r="AI100" s="33">
        <f t="shared" si="278"/>
        <v>0</v>
      </c>
      <c r="AJ100" s="111"/>
      <c r="AK100" s="111"/>
      <c r="AL100" s="111"/>
      <c r="AM100" s="57"/>
      <c r="AN100" s="66"/>
      <c r="AO100" s="66"/>
      <c r="AP100" s="66"/>
      <c r="AQ100" s="66"/>
    </row>
    <row r="101" spans="1:43">
      <c r="A101" s="60"/>
      <c r="B101" s="60"/>
      <c r="C101" s="60"/>
      <c r="D101" s="60"/>
      <c r="AM101" s="49"/>
    </row>
    <row r="102" spans="1:43">
      <c r="A102" s="60"/>
      <c r="B102" s="60"/>
      <c r="C102" s="60"/>
      <c r="D102" s="60"/>
      <c r="AM102" s="160"/>
    </row>
    <row r="103" spans="1:43">
      <c r="A103" s="60"/>
      <c r="B103" s="60"/>
      <c r="C103" s="60"/>
      <c r="D103" s="60"/>
      <c r="AM103" s="160"/>
    </row>
    <row r="104" spans="1:43" ht="12" customHeight="1">
      <c r="A104" s="60"/>
      <c r="B104" s="60"/>
      <c r="C104" s="60"/>
      <c r="D104" s="60"/>
      <c r="AM104" s="160"/>
    </row>
    <row r="105" spans="1:43">
      <c r="H105" s="50" t="s">
        <v>108</v>
      </c>
      <c r="I105" s="50" t="s">
        <v>218</v>
      </c>
      <c r="AM105" s="160"/>
    </row>
    <row r="106" spans="1:43">
      <c r="E106" s="158" t="s">
        <v>0</v>
      </c>
      <c r="F106" s="158" t="s">
        <v>75</v>
      </c>
      <c r="H106" s="50" t="s">
        <v>110</v>
      </c>
      <c r="I106" s="50" t="s">
        <v>79</v>
      </c>
      <c r="AM106" s="160"/>
    </row>
    <row r="107" spans="1:43" ht="30">
      <c r="E107" s="159"/>
      <c r="F107" s="159"/>
      <c r="H107" s="50" t="s">
        <v>109</v>
      </c>
      <c r="I107" s="50" t="s">
        <v>219</v>
      </c>
      <c r="AM107" s="160"/>
    </row>
    <row r="108" spans="1:43" ht="270">
      <c r="E108" s="52" t="s">
        <v>158</v>
      </c>
      <c r="F108" s="67" t="s">
        <v>162</v>
      </c>
      <c r="H108" s="50" t="s">
        <v>28</v>
      </c>
      <c r="I108" s="50" t="s">
        <v>220</v>
      </c>
      <c r="AM108" s="1"/>
    </row>
    <row r="109" spans="1:43" ht="300">
      <c r="E109" s="53" t="s">
        <v>135</v>
      </c>
      <c r="F109" s="52" t="s">
        <v>231</v>
      </c>
      <c r="H109" s="50" t="s">
        <v>29</v>
      </c>
      <c r="I109" s="50" t="s">
        <v>221</v>
      </c>
      <c r="AM109" s="1"/>
    </row>
    <row r="110" spans="1:43" ht="30">
      <c r="E110" s="51" t="s">
        <v>144</v>
      </c>
      <c r="F110" s="51"/>
      <c r="H110" s="50" t="s">
        <v>30</v>
      </c>
      <c r="I110" s="50" t="s">
        <v>222</v>
      </c>
      <c r="AM110" s="1"/>
    </row>
    <row r="111" spans="1:43" ht="75" customHeight="1">
      <c r="E111" s="51" t="s">
        <v>150</v>
      </c>
      <c r="F111" s="52"/>
      <c r="H111" s="50" t="s">
        <v>31</v>
      </c>
      <c r="AM111" s="1"/>
    </row>
    <row r="112" spans="1:43" ht="30">
      <c r="E112" s="51" t="s">
        <v>154</v>
      </c>
      <c r="F112" s="88"/>
      <c r="H112" s="50" t="s">
        <v>32</v>
      </c>
      <c r="AM112" s="1"/>
    </row>
    <row r="113" spans="5:39" ht="31.5">
      <c r="E113" s="53" t="s">
        <v>155</v>
      </c>
      <c r="F113" s="67"/>
      <c r="H113" s="54" t="s">
        <v>52</v>
      </c>
      <c r="I113" s="54"/>
      <c r="J113" s="54"/>
      <c r="K113" s="3" t="s">
        <v>20</v>
      </c>
      <c r="L113" s="3"/>
      <c r="M113" s="3"/>
      <c r="N113" s="9" t="s">
        <v>24</v>
      </c>
      <c r="O113" s="28"/>
      <c r="P113" s="19" t="s">
        <v>35</v>
      </c>
      <c r="Q113" s="19"/>
      <c r="R113" s="20" t="s">
        <v>38</v>
      </c>
      <c r="S113" s="58" t="s">
        <v>115</v>
      </c>
      <c r="T113" s="38" t="s">
        <v>80</v>
      </c>
      <c r="AM113" s="1"/>
    </row>
    <row r="114" spans="5:39" ht="47.25">
      <c r="E114" s="55" t="s">
        <v>140</v>
      </c>
      <c r="F114" s="67"/>
      <c r="H114" s="54" t="s">
        <v>53</v>
      </c>
      <c r="I114" s="54"/>
      <c r="J114" s="54"/>
      <c r="K114" s="3" t="s">
        <v>58</v>
      </c>
      <c r="L114" s="3"/>
      <c r="M114" s="3"/>
      <c r="N114" s="9" t="s">
        <v>22</v>
      </c>
      <c r="O114" s="28"/>
      <c r="P114" s="19" t="s">
        <v>36</v>
      </c>
      <c r="Q114" s="19"/>
      <c r="R114" s="20" t="s">
        <v>39</v>
      </c>
      <c r="S114" s="58" t="s">
        <v>42</v>
      </c>
      <c r="T114" s="39" t="s">
        <v>82</v>
      </c>
      <c r="AM114" s="1"/>
    </row>
    <row r="115" spans="5:39" ht="63">
      <c r="E115" s="55" t="s">
        <v>143</v>
      </c>
      <c r="F115" s="67"/>
      <c r="H115" s="54" t="s">
        <v>112</v>
      </c>
      <c r="I115" s="54"/>
      <c r="J115" s="54"/>
      <c r="K115" s="3" t="s">
        <v>22</v>
      </c>
      <c r="L115" s="3"/>
      <c r="M115" s="3"/>
      <c r="N115" s="9" t="s">
        <v>21</v>
      </c>
      <c r="O115" s="28"/>
      <c r="P115" s="19" t="s">
        <v>37</v>
      </c>
      <c r="Q115" s="19"/>
      <c r="R115" s="20" t="s">
        <v>40</v>
      </c>
      <c r="S115" s="58"/>
      <c r="T115" s="38" t="s">
        <v>84</v>
      </c>
      <c r="AM115" s="1"/>
    </row>
    <row r="116" spans="5:39" ht="31.5">
      <c r="E116" s="55" t="s">
        <v>146</v>
      </c>
      <c r="F116" s="89"/>
      <c r="H116" s="54" t="s">
        <v>54</v>
      </c>
      <c r="I116" s="54"/>
      <c r="J116" s="54"/>
      <c r="K116" s="3" t="s">
        <v>113</v>
      </c>
      <c r="L116" s="3"/>
      <c r="M116" s="3"/>
      <c r="N116" s="9" t="s">
        <v>25</v>
      </c>
      <c r="O116" s="28"/>
      <c r="P116" s="20" t="s">
        <v>6</v>
      </c>
      <c r="Q116" s="20"/>
      <c r="R116" s="20" t="s">
        <v>41</v>
      </c>
      <c r="T116" s="39" t="s">
        <v>86</v>
      </c>
      <c r="AM116" s="1"/>
    </row>
    <row r="117" spans="5:39" ht="31.5">
      <c r="E117" s="51" t="s">
        <v>151</v>
      </c>
      <c r="F117" s="51"/>
      <c r="H117" s="54" t="s">
        <v>67</v>
      </c>
      <c r="I117" s="54"/>
      <c r="J117" s="54"/>
      <c r="K117" s="3" t="s">
        <v>23</v>
      </c>
      <c r="L117" s="3"/>
      <c r="M117" s="3"/>
      <c r="N117" s="4"/>
      <c r="O117" s="29"/>
      <c r="P117" s="20" t="s">
        <v>19</v>
      </c>
      <c r="Q117" s="20"/>
      <c r="S117" s="50" t="s">
        <v>43</v>
      </c>
      <c r="T117" s="38" t="s">
        <v>88</v>
      </c>
      <c r="AM117" s="1"/>
    </row>
    <row r="118" spans="5:39" ht="31.5">
      <c r="E118" s="55" t="s">
        <v>141</v>
      </c>
      <c r="F118" s="51"/>
      <c r="K118" s="20" t="s">
        <v>47</v>
      </c>
      <c r="L118" s="20"/>
      <c r="M118" s="20"/>
      <c r="S118" s="50" t="s">
        <v>44</v>
      </c>
      <c r="T118" s="38" t="s">
        <v>90</v>
      </c>
      <c r="AM118" s="1"/>
    </row>
    <row r="119" spans="5:39" ht="94.5">
      <c r="E119" s="51" t="s">
        <v>153</v>
      </c>
      <c r="F119" s="51"/>
      <c r="K119" s="20" t="s">
        <v>48</v>
      </c>
      <c r="L119" s="20"/>
      <c r="M119" s="20"/>
      <c r="T119" s="38" t="s">
        <v>92</v>
      </c>
      <c r="AM119" s="12"/>
    </row>
    <row r="120" spans="5:39" ht="31.5">
      <c r="E120" s="51" t="s">
        <v>139</v>
      </c>
      <c r="F120" s="52"/>
      <c r="K120" s="20" t="s">
        <v>45</v>
      </c>
      <c r="L120" s="20"/>
      <c r="M120" s="20"/>
      <c r="T120" s="38" t="s">
        <v>94</v>
      </c>
      <c r="AM120" s="12"/>
    </row>
    <row r="121" spans="5:39" ht="30">
      <c r="E121" s="51" t="s">
        <v>147</v>
      </c>
      <c r="F121" s="51"/>
      <c r="K121" s="20" t="s">
        <v>46</v>
      </c>
      <c r="L121" s="20"/>
      <c r="M121" s="20"/>
      <c r="AM121" s="12"/>
    </row>
    <row r="122" spans="5:39" ht="30">
      <c r="E122" s="51" t="s">
        <v>148</v>
      </c>
      <c r="F122" s="51"/>
      <c r="AM122" s="12"/>
    </row>
    <row r="123" spans="5:39" ht="15.75">
      <c r="E123" s="51" t="s">
        <v>149</v>
      </c>
      <c r="F123" s="51"/>
      <c r="T123" s="38"/>
      <c r="AM123" s="12"/>
    </row>
    <row r="124" spans="5:39" ht="30">
      <c r="E124" s="51" t="s">
        <v>156</v>
      </c>
      <c r="F124" s="51"/>
      <c r="T124" s="5"/>
    </row>
    <row r="125" spans="5:39">
      <c r="E125" s="51" t="s">
        <v>145</v>
      </c>
      <c r="F125" s="51"/>
    </row>
    <row r="126" spans="5:39">
      <c r="E126" s="51" t="s">
        <v>152</v>
      </c>
      <c r="F126" s="51"/>
    </row>
    <row r="127" spans="5:39" ht="15" customHeight="1">
      <c r="E127" s="51" t="s">
        <v>138</v>
      </c>
      <c r="F127" s="90"/>
    </row>
    <row r="128" spans="5:39">
      <c r="E128" s="51" t="s">
        <v>137</v>
      </c>
    </row>
    <row r="129" spans="5:6">
      <c r="E129" s="51" t="s">
        <v>142</v>
      </c>
    </row>
    <row r="130" spans="5:6" ht="409.5">
      <c r="E130" s="51" t="s">
        <v>157</v>
      </c>
      <c r="F130" s="89" t="s">
        <v>164</v>
      </c>
    </row>
    <row r="131" spans="5:6" ht="225">
      <c r="E131" s="51" t="s">
        <v>136</v>
      </c>
      <c r="F131" s="67" t="s">
        <v>176</v>
      </c>
    </row>
    <row r="132" spans="5:6" ht="255">
      <c r="E132" s="51" t="s">
        <v>134</v>
      </c>
      <c r="F132" s="67" t="s">
        <v>175</v>
      </c>
    </row>
    <row r="133" spans="5:6" ht="315">
      <c r="E133" s="51" t="s">
        <v>5</v>
      </c>
      <c r="F133" s="67" t="s">
        <v>172</v>
      </c>
    </row>
    <row r="134" spans="5:6" ht="409.5">
      <c r="E134" s="51" t="s">
        <v>127</v>
      </c>
      <c r="F134" s="67" t="s">
        <v>161</v>
      </c>
    </row>
    <row r="135" spans="5:6" ht="390">
      <c r="E135" s="51" t="s">
        <v>2</v>
      </c>
      <c r="F135" s="67" t="s">
        <v>173</v>
      </c>
    </row>
    <row r="136" spans="5:6" ht="180">
      <c r="E136" s="51" t="s">
        <v>4</v>
      </c>
      <c r="F136" s="67" t="s">
        <v>171</v>
      </c>
    </row>
    <row r="137" spans="5:6" ht="345">
      <c r="E137" s="51" t="s">
        <v>159</v>
      </c>
      <c r="F137" s="67" t="s">
        <v>160</v>
      </c>
    </row>
    <row r="138" spans="5:6" ht="345">
      <c r="E138" s="51" t="s">
        <v>133</v>
      </c>
      <c r="F138" s="67" t="s">
        <v>170</v>
      </c>
    </row>
    <row r="139" spans="5:6" ht="195">
      <c r="E139" s="51" t="s">
        <v>130</v>
      </c>
      <c r="F139" s="67" t="s">
        <v>167</v>
      </c>
    </row>
    <row r="140" spans="5:6" ht="315">
      <c r="E140" s="51" t="s">
        <v>3</v>
      </c>
      <c r="F140" s="67" t="s">
        <v>174</v>
      </c>
    </row>
    <row r="141" spans="5:6" ht="135">
      <c r="E141" s="51" t="s">
        <v>132</v>
      </c>
      <c r="F141" s="67" t="s">
        <v>169</v>
      </c>
    </row>
    <row r="142" spans="5:6" ht="409.5">
      <c r="E142" s="51" t="s">
        <v>128</v>
      </c>
      <c r="F142" s="67" t="s">
        <v>163</v>
      </c>
    </row>
    <row r="143" spans="5:6" ht="409.5">
      <c r="E143" s="51" t="s">
        <v>129</v>
      </c>
      <c r="F143" s="67" t="s">
        <v>165</v>
      </c>
    </row>
    <row r="144" spans="5:6" ht="120">
      <c r="E144" s="51" t="s">
        <v>131</v>
      </c>
      <c r="F144" s="67" t="s">
        <v>168</v>
      </c>
    </row>
    <row r="145" spans="5:6" ht="285">
      <c r="E145" s="51" t="s">
        <v>1</v>
      </c>
      <c r="F145" s="67" t="s">
        <v>166</v>
      </c>
    </row>
    <row r="148" spans="5:6" ht="30" customHeight="1"/>
    <row r="150" spans="5:6">
      <c r="E150" s="56"/>
    </row>
    <row r="151" spans="5:6">
      <c r="E151" s="56"/>
    </row>
    <row r="152" spans="5:6">
      <c r="E152" s="56"/>
    </row>
    <row r="153" spans="5:6">
      <c r="E153" s="56"/>
    </row>
    <row r="154" spans="5:6">
      <c r="E154" s="56"/>
    </row>
    <row r="155" spans="5:6">
      <c r="E155" s="56"/>
    </row>
    <row r="156" spans="5:6">
      <c r="E156" s="56"/>
    </row>
    <row r="157" spans="5:6">
      <c r="E157" s="56"/>
    </row>
    <row r="158" spans="5:6">
      <c r="E158" s="56"/>
    </row>
    <row r="159" spans="5:6">
      <c r="E159" s="56"/>
    </row>
    <row r="160" spans="5:6">
      <c r="E160" s="56"/>
    </row>
    <row r="161" spans="5:5">
      <c r="E161" s="56"/>
    </row>
    <row r="162" spans="5:5">
      <c r="E162" s="56"/>
    </row>
    <row r="163" spans="5:5">
      <c r="E163" s="56"/>
    </row>
    <row r="164" spans="5:5">
      <c r="E164" s="56"/>
    </row>
    <row r="165" spans="5:5">
      <c r="E165" s="56"/>
    </row>
    <row r="166" spans="5:5">
      <c r="E166" s="56"/>
    </row>
    <row r="167" spans="5:5">
      <c r="E167" s="56"/>
    </row>
    <row r="168" spans="5:5">
      <c r="E168" s="56"/>
    </row>
    <row r="169" spans="5:5">
      <c r="E169" s="56"/>
    </row>
    <row r="170" spans="5:5">
      <c r="E170" s="56"/>
    </row>
    <row r="171" spans="5:5">
      <c r="E171" s="56"/>
    </row>
    <row r="172" spans="5:5">
      <c r="E172" s="56"/>
    </row>
    <row r="173" spans="5:5">
      <c r="E173" s="56"/>
    </row>
    <row r="174" spans="5:5">
      <c r="E174" s="56"/>
    </row>
    <row r="175" spans="5:5">
      <c r="E175" s="56"/>
    </row>
    <row r="176" spans="5:5">
      <c r="E176" s="56"/>
    </row>
    <row r="177" spans="5:5">
      <c r="E177" s="56"/>
    </row>
    <row r="178" spans="5:5">
      <c r="E178" s="56"/>
    </row>
    <row r="179" spans="5:5">
      <c r="E179" s="56"/>
    </row>
    <row r="180" spans="5:5">
      <c r="E180" s="56"/>
    </row>
    <row r="181" spans="5:5">
      <c r="E181" s="56"/>
    </row>
    <row r="182" spans="5:5">
      <c r="E182" s="56"/>
    </row>
    <row r="183" spans="5:5">
      <c r="E183" s="56"/>
    </row>
    <row r="184" spans="5:5">
      <c r="E184" s="56"/>
    </row>
    <row r="185" spans="5:5">
      <c r="E185" s="56"/>
    </row>
    <row r="186" spans="5:5">
      <c r="E186" s="56"/>
    </row>
    <row r="187" spans="5:5">
      <c r="E187" s="56"/>
    </row>
    <row r="188" spans="5:5">
      <c r="E188" s="56"/>
    </row>
    <row r="189" spans="5:5">
      <c r="E189" s="56"/>
    </row>
    <row r="190" spans="5:5">
      <c r="E190" s="56"/>
    </row>
    <row r="191" spans="5:5">
      <c r="E191" s="56"/>
    </row>
    <row r="192" spans="5:5">
      <c r="E192" s="56"/>
    </row>
    <row r="193" spans="5:5">
      <c r="E193" s="56"/>
    </row>
    <row r="194" spans="5:5">
      <c r="E194" s="56"/>
    </row>
    <row r="195" spans="5:5">
      <c r="E195" s="56"/>
    </row>
    <row r="196" spans="5:5">
      <c r="E196" s="56"/>
    </row>
    <row r="197" spans="5:5">
      <c r="E197" s="56"/>
    </row>
    <row r="198" spans="5:5">
      <c r="E198" s="56"/>
    </row>
    <row r="199" spans="5:5">
      <c r="E199" s="56"/>
    </row>
    <row r="200" spans="5:5">
      <c r="E200" s="56"/>
    </row>
    <row r="201" spans="5:5">
      <c r="E201" s="56"/>
    </row>
    <row r="202" spans="5:5">
      <c r="E202" s="56"/>
    </row>
    <row r="203" spans="5:5">
      <c r="E203" s="56"/>
    </row>
    <row r="204" spans="5:5">
      <c r="E204" s="56"/>
    </row>
    <row r="205" spans="5:5">
      <c r="E205" s="56"/>
    </row>
    <row r="206" spans="5:5">
      <c r="E206" s="56"/>
    </row>
    <row r="207" spans="5:5">
      <c r="E207" s="56"/>
    </row>
    <row r="208" spans="5:5">
      <c r="E208" s="56"/>
    </row>
    <row r="209" spans="5:5">
      <c r="E209" s="56"/>
    </row>
    <row r="210" spans="5:5">
      <c r="E210" s="56"/>
    </row>
    <row r="211" spans="5:5">
      <c r="E211" s="56"/>
    </row>
    <row r="212" spans="5:5">
      <c r="E212" s="56"/>
    </row>
    <row r="213" spans="5:5">
      <c r="E213" s="56"/>
    </row>
    <row r="214" spans="5:5">
      <c r="E214" s="56"/>
    </row>
    <row r="215" spans="5:5">
      <c r="E215" s="56"/>
    </row>
    <row r="216" spans="5:5">
      <c r="E216" s="56"/>
    </row>
    <row r="217" spans="5:5">
      <c r="E217" s="56"/>
    </row>
    <row r="218" spans="5:5">
      <c r="E218" s="56"/>
    </row>
    <row r="219" spans="5:5">
      <c r="E219" s="56"/>
    </row>
    <row r="220" spans="5:5">
      <c r="E220" s="56"/>
    </row>
    <row r="221" spans="5:5">
      <c r="E221" s="56"/>
    </row>
    <row r="222" spans="5:5">
      <c r="E222" s="56"/>
    </row>
    <row r="223" spans="5:5">
      <c r="E223" s="56"/>
    </row>
    <row r="224" spans="5:5">
      <c r="E224" s="56"/>
    </row>
    <row r="225" spans="5:5">
      <c r="E225" s="56"/>
    </row>
    <row r="226" spans="5:5">
      <c r="E226" s="56"/>
    </row>
    <row r="227" spans="5:5">
      <c r="E227" s="56"/>
    </row>
    <row r="228" spans="5:5">
      <c r="E228" s="56"/>
    </row>
    <row r="229" spans="5:5">
      <c r="E229" s="56"/>
    </row>
    <row r="230" spans="5:5">
      <c r="E230" s="56"/>
    </row>
    <row r="231" spans="5:5">
      <c r="E231" s="56"/>
    </row>
    <row r="232" spans="5:5">
      <c r="E232" s="56"/>
    </row>
    <row r="233" spans="5:5">
      <c r="E233" s="56"/>
    </row>
    <row r="234" spans="5:5">
      <c r="E234" s="56"/>
    </row>
    <row r="235" spans="5:5">
      <c r="E235" s="56"/>
    </row>
    <row r="236" spans="5:5">
      <c r="E236" s="56"/>
    </row>
    <row r="237" spans="5:5">
      <c r="E237" s="56"/>
    </row>
    <row r="238" spans="5:5">
      <c r="E238" s="56"/>
    </row>
    <row r="239" spans="5:5">
      <c r="E239" s="56"/>
    </row>
    <row r="240" spans="5:5">
      <c r="E240" s="56"/>
    </row>
    <row r="241" spans="5:5">
      <c r="E241" s="56"/>
    </row>
    <row r="242" spans="5:5">
      <c r="E242" s="56"/>
    </row>
    <row r="243" spans="5:5">
      <c r="E243" s="56"/>
    </row>
    <row r="244" spans="5:5">
      <c r="E244" s="56"/>
    </row>
    <row r="245" spans="5:5">
      <c r="E245" s="56"/>
    </row>
    <row r="246" spans="5:5">
      <c r="E246" s="56"/>
    </row>
    <row r="247" spans="5:5">
      <c r="E247" s="56"/>
    </row>
    <row r="248" spans="5:5">
      <c r="E248" s="56"/>
    </row>
    <row r="249" spans="5:5">
      <c r="E249" s="56"/>
    </row>
    <row r="250" spans="5:5">
      <c r="E250" s="56"/>
    </row>
    <row r="251" spans="5:5">
      <c r="E251" s="56"/>
    </row>
    <row r="252" spans="5:5">
      <c r="E252" s="56"/>
    </row>
    <row r="253" spans="5:5">
      <c r="E253" s="56"/>
    </row>
    <row r="254" spans="5:5">
      <c r="E254" s="56"/>
    </row>
    <row r="255" spans="5:5">
      <c r="E255" s="56"/>
    </row>
    <row r="256" spans="5:5">
      <c r="E256" s="56"/>
    </row>
    <row r="257" spans="5:5">
      <c r="E257" s="56"/>
    </row>
    <row r="258" spans="5:5">
      <c r="E258" s="56"/>
    </row>
    <row r="259" spans="5:5">
      <c r="E259" s="56"/>
    </row>
    <row r="260" spans="5:5">
      <c r="E260" s="56"/>
    </row>
    <row r="261" spans="5:5">
      <c r="E261" s="56"/>
    </row>
    <row r="262" spans="5:5">
      <c r="E262" s="56"/>
    </row>
    <row r="263" spans="5:5">
      <c r="E263" s="56"/>
    </row>
    <row r="264" spans="5:5">
      <c r="E264" s="56"/>
    </row>
    <row r="265" spans="5:5">
      <c r="E265" s="56"/>
    </row>
    <row r="266" spans="5:5">
      <c r="E266" s="56"/>
    </row>
    <row r="267" spans="5:5">
      <c r="E267" s="56"/>
    </row>
    <row r="268" spans="5:5">
      <c r="E268" s="56"/>
    </row>
    <row r="269" spans="5:5">
      <c r="E269" s="56"/>
    </row>
    <row r="270" spans="5:5">
      <c r="E270" s="56"/>
    </row>
    <row r="271" spans="5:5">
      <c r="E271" s="56"/>
    </row>
    <row r="272" spans="5:5">
      <c r="E272" s="56"/>
    </row>
    <row r="273" spans="5:5">
      <c r="E273" s="56"/>
    </row>
    <row r="274" spans="5:5">
      <c r="E274" s="56"/>
    </row>
    <row r="275" spans="5:5">
      <c r="E275" s="56"/>
    </row>
    <row r="276" spans="5:5">
      <c r="E276" s="56"/>
    </row>
    <row r="277" spans="5:5">
      <c r="E277" s="56"/>
    </row>
    <row r="278" spans="5:5">
      <c r="E278" s="56"/>
    </row>
    <row r="279" spans="5:5">
      <c r="E279" s="56"/>
    </row>
    <row r="280" spans="5:5">
      <c r="E280" s="56"/>
    </row>
    <row r="281" spans="5:5">
      <c r="E281" s="56"/>
    </row>
    <row r="282" spans="5:5">
      <c r="E282" s="56"/>
    </row>
    <row r="283" spans="5:5">
      <c r="E283" s="56"/>
    </row>
    <row r="284" spans="5:5">
      <c r="E284" s="56"/>
    </row>
    <row r="285" spans="5:5">
      <c r="E285" s="56"/>
    </row>
    <row r="286" spans="5:5">
      <c r="E286" s="56"/>
    </row>
    <row r="287" spans="5:5">
      <c r="E287" s="56"/>
    </row>
    <row r="288" spans="5:5">
      <c r="E288" s="56"/>
    </row>
    <row r="289" spans="5:5">
      <c r="E289" s="56"/>
    </row>
    <row r="290" spans="5:5">
      <c r="E290" s="56"/>
    </row>
    <row r="291" spans="5:5">
      <c r="E291" s="56"/>
    </row>
    <row r="292" spans="5:5">
      <c r="E292" s="56"/>
    </row>
    <row r="293" spans="5:5">
      <c r="E293" s="56"/>
    </row>
    <row r="294" spans="5:5">
      <c r="E294" s="56"/>
    </row>
    <row r="295" spans="5:5">
      <c r="E295" s="56"/>
    </row>
    <row r="296" spans="5:5">
      <c r="E296" s="56"/>
    </row>
    <row r="297" spans="5:5">
      <c r="E297" s="56"/>
    </row>
    <row r="298" spans="5:5">
      <c r="E298" s="56"/>
    </row>
    <row r="299" spans="5:5">
      <c r="E299" s="56"/>
    </row>
    <row r="300" spans="5:5">
      <c r="E300" s="56"/>
    </row>
    <row r="301" spans="5:5">
      <c r="E301" s="56"/>
    </row>
    <row r="302" spans="5:5">
      <c r="E302" s="56"/>
    </row>
    <row r="303" spans="5:5">
      <c r="E303" s="56"/>
    </row>
    <row r="304" spans="5:5">
      <c r="E304" s="56"/>
    </row>
    <row r="305" spans="5:5">
      <c r="E305" s="56"/>
    </row>
    <row r="306" spans="5:5">
      <c r="E306" s="56"/>
    </row>
    <row r="307" spans="5:5">
      <c r="E307" s="56"/>
    </row>
    <row r="308" spans="5:5">
      <c r="E308" s="56"/>
    </row>
    <row r="309" spans="5:5">
      <c r="E309" s="56"/>
    </row>
    <row r="310" spans="5:5">
      <c r="E310" s="56"/>
    </row>
    <row r="311" spans="5:5">
      <c r="E311" s="56"/>
    </row>
    <row r="312" spans="5:5">
      <c r="E312" s="56"/>
    </row>
    <row r="313" spans="5:5">
      <c r="E313" s="56"/>
    </row>
    <row r="314" spans="5:5">
      <c r="E314" s="56"/>
    </row>
    <row r="315" spans="5:5">
      <c r="E315" s="56"/>
    </row>
    <row r="316" spans="5:5">
      <c r="E316" s="56"/>
    </row>
    <row r="317" spans="5:5">
      <c r="E317" s="56"/>
    </row>
    <row r="318" spans="5:5">
      <c r="E318" s="56"/>
    </row>
    <row r="319" spans="5:5">
      <c r="E319" s="56"/>
    </row>
    <row r="320" spans="5:5">
      <c r="E320" s="56"/>
    </row>
    <row r="321" spans="5:5">
      <c r="E321" s="56"/>
    </row>
    <row r="322" spans="5:5">
      <c r="E322" s="56"/>
    </row>
    <row r="323" spans="5:5">
      <c r="E323" s="56"/>
    </row>
    <row r="324" spans="5:5">
      <c r="E324" s="56"/>
    </row>
  </sheetData>
  <sortState xmlns:xlrd2="http://schemas.microsoft.com/office/spreadsheetml/2017/richdata2" ref="E110:F130">
    <sortCondition ref="E110:E130"/>
  </sortState>
  <mergeCells count="728">
    <mergeCell ref="J47:J49"/>
    <mergeCell ref="J50:J52"/>
    <mergeCell ref="J53:J55"/>
    <mergeCell ref="J56:J58"/>
    <mergeCell ref="J59:J61"/>
    <mergeCell ref="J62:J64"/>
    <mergeCell ref="J65:J67"/>
    <mergeCell ref="J68:J70"/>
    <mergeCell ref="J71:J73"/>
    <mergeCell ref="J17:J19"/>
    <mergeCell ref="J20:J22"/>
    <mergeCell ref="J23:J25"/>
    <mergeCell ref="J26:J28"/>
    <mergeCell ref="J29:J31"/>
    <mergeCell ref="J32:J34"/>
    <mergeCell ref="J35:J37"/>
    <mergeCell ref="J38:J40"/>
    <mergeCell ref="J41:J43"/>
    <mergeCell ref="AL89:AL91"/>
    <mergeCell ref="AL92:AL94"/>
    <mergeCell ref="AL95:AL97"/>
    <mergeCell ref="AL98:AL100"/>
    <mergeCell ref="AL62:AL64"/>
    <mergeCell ref="AL65:AL67"/>
    <mergeCell ref="AL68:AL70"/>
    <mergeCell ref="AL71:AL73"/>
    <mergeCell ref="AL74:AL76"/>
    <mergeCell ref="AL77:AL79"/>
    <mergeCell ref="AL80:AL82"/>
    <mergeCell ref="AL83:AL85"/>
    <mergeCell ref="AL86:AL88"/>
    <mergeCell ref="AL35:AL37"/>
    <mergeCell ref="AL38:AL40"/>
    <mergeCell ref="AL41:AL43"/>
    <mergeCell ref="AL44:AL46"/>
    <mergeCell ref="AL47:AL49"/>
    <mergeCell ref="AL50:AL52"/>
    <mergeCell ref="AL53:AL55"/>
    <mergeCell ref="AL56:AL58"/>
    <mergeCell ref="AL59:AL61"/>
    <mergeCell ref="AL8:AL10"/>
    <mergeCell ref="AL11:AL13"/>
    <mergeCell ref="AL14:AL16"/>
    <mergeCell ref="AL17:AL19"/>
    <mergeCell ref="AL20:AL22"/>
    <mergeCell ref="AL23:AL25"/>
    <mergeCell ref="AL26:AL28"/>
    <mergeCell ref="AL29:AL31"/>
    <mergeCell ref="AL32:AL34"/>
    <mergeCell ref="R98:R100"/>
    <mergeCell ref="Z98:Z100"/>
    <mergeCell ref="AE98:AE100"/>
    <mergeCell ref="AJ98:AJ100"/>
    <mergeCell ref="AK98:AK100"/>
    <mergeCell ref="K98:K100"/>
    <mergeCell ref="N98:N100"/>
    <mergeCell ref="O98:O100"/>
    <mergeCell ref="P98:P100"/>
    <mergeCell ref="Q98:Q100"/>
    <mergeCell ref="M98:M100"/>
    <mergeCell ref="A95:A97"/>
    <mergeCell ref="E95:E97"/>
    <mergeCell ref="F95:F97"/>
    <mergeCell ref="G95:G97"/>
    <mergeCell ref="H95:H97"/>
    <mergeCell ref="L95:L97"/>
    <mergeCell ref="A98:A100"/>
    <mergeCell ref="E98:E100"/>
    <mergeCell ref="F98:F100"/>
    <mergeCell ref="G98:G100"/>
    <mergeCell ref="H98:H100"/>
    <mergeCell ref="L98:L100"/>
    <mergeCell ref="D95:D97"/>
    <mergeCell ref="D98:D100"/>
    <mergeCell ref="I95:I97"/>
    <mergeCell ref="I98:I100"/>
    <mergeCell ref="J95:J97"/>
    <mergeCell ref="J98:J100"/>
    <mergeCell ref="B95:B97"/>
    <mergeCell ref="C95:C97"/>
    <mergeCell ref="B98:B100"/>
    <mergeCell ref="C98:C100"/>
    <mergeCell ref="AK92:AK94"/>
    <mergeCell ref="K92:K94"/>
    <mergeCell ref="N92:N94"/>
    <mergeCell ref="O92:O94"/>
    <mergeCell ref="P92:P94"/>
    <mergeCell ref="Q92:Q94"/>
    <mergeCell ref="AK95:AK97"/>
    <mergeCell ref="K95:K97"/>
    <mergeCell ref="N95:N97"/>
    <mergeCell ref="O95:O97"/>
    <mergeCell ref="P95:P97"/>
    <mergeCell ref="Q95:Q97"/>
    <mergeCell ref="R95:R97"/>
    <mergeCell ref="Z95:Z97"/>
    <mergeCell ref="AE95:AE97"/>
    <mergeCell ref="AJ95:AJ97"/>
    <mergeCell ref="M92:M94"/>
    <mergeCell ref="M95:M97"/>
    <mergeCell ref="A92:A94"/>
    <mergeCell ref="E92:E94"/>
    <mergeCell ref="F92:F94"/>
    <mergeCell ref="G92:G94"/>
    <mergeCell ref="H92:H94"/>
    <mergeCell ref="R89:R91"/>
    <mergeCell ref="Z89:Z91"/>
    <mergeCell ref="AE89:AE91"/>
    <mergeCell ref="AJ89:AJ91"/>
    <mergeCell ref="L92:L94"/>
    <mergeCell ref="R92:R94"/>
    <mergeCell ref="Z92:Z94"/>
    <mergeCell ref="AE92:AE94"/>
    <mergeCell ref="AJ92:AJ94"/>
    <mergeCell ref="M89:M91"/>
    <mergeCell ref="D92:D94"/>
    <mergeCell ref="I92:I94"/>
    <mergeCell ref="J89:J91"/>
    <mergeCell ref="J92:J94"/>
    <mergeCell ref="B92:B94"/>
    <mergeCell ref="C92:C94"/>
    <mergeCell ref="AK89:AK91"/>
    <mergeCell ref="K89:K91"/>
    <mergeCell ref="N89:N91"/>
    <mergeCell ref="O89:O91"/>
    <mergeCell ref="P89:P91"/>
    <mergeCell ref="Q89:Q91"/>
    <mergeCell ref="A89:A91"/>
    <mergeCell ref="E89:E91"/>
    <mergeCell ref="F89:F91"/>
    <mergeCell ref="G89:G91"/>
    <mergeCell ref="H89:H91"/>
    <mergeCell ref="L89:L91"/>
    <mergeCell ref="D89:D91"/>
    <mergeCell ref="I89:I91"/>
    <mergeCell ref="B89:B91"/>
    <mergeCell ref="C89:C91"/>
    <mergeCell ref="R86:R88"/>
    <mergeCell ref="Z86:Z88"/>
    <mergeCell ref="AE86:AE88"/>
    <mergeCell ref="AJ86:AJ88"/>
    <mergeCell ref="AK86:AK88"/>
    <mergeCell ref="K86:K88"/>
    <mergeCell ref="N86:N88"/>
    <mergeCell ref="O86:O88"/>
    <mergeCell ref="P86:P88"/>
    <mergeCell ref="Q86:Q88"/>
    <mergeCell ref="M86:M88"/>
    <mergeCell ref="A83:A85"/>
    <mergeCell ref="E83:E85"/>
    <mergeCell ref="F83:F85"/>
    <mergeCell ref="G83:G85"/>
    <mergeCell ref="H83:H85"/>
    <mergeCell ref="L83:L85"/>
    <mergeCell ref="A86:A88"/>
    <mergeCell ref="E86:E88"/>
    <mergeCell ref="F86:F88"/>
    <mergeCell ref="G86:G88"/>
    <mergeCell ref="H86:H88"/>
    <mergeCell ref="L86:L88"/>
    <mergeCell ref="D83:D85"/>
    <mergeCell ref="D86:D88"/>
    <mergeCell ref="I83:I85"/>
    <mergeCell ref="I86:I88"/>
    <mergeCell ref="J83:J85"/>
    <mergeCell ref="J86:J88"/>
    <mergeCell ref="B83:B85"/>
    <mergeCell ref="C83:C85"/>
    <mergeCell ref="B86:B88"/>
    <mergeCell ref="C86:C88"/>
    <mergeCell ref="AK80:AK82"/>
    <mergeCell ref="K80:K82"/>
    <mergeCell ref="N80:N82"/>
    <mergeCell ref="O80:O82"/>
    <mergeCell ref="P80:P82"/>
    <mergeCell ref="Q80:Q82"/>
    <mergeCell ref="AK83:AK85"/>
    <mergeCell ref="K83:K85"/>
    <mergeCell ref="N83:N85"/>
    <mergeCell ref="O83:O85"/>
    <mergeCell ref="P83:P85"/>
    <mergeCell ref="Q83:Q85"/>
    <mergeCell ref="R83:R85"/>
    <mergeCell ref="Z83:Z85"/>
    <mergeCell ref="AE83:AE85"/>
    <mergeCell ref="AJ83:AJ85"/>
    <mergeCell ref="M80:M82"/>
    <mergeCell ref="M83:M85"/>
    <mergeCell ref="A80:A82"/>
    <mergeCell ref="E80:E82"/>
    <mergeCell ref="F80:F82"/>
    <mergeCell ref="G80:G82"/>
    <mergeCell ref="H80:H82"/>
    <mergeCell ref="R77:R79"/>
    <mergeCell ref="Z77:Z79"/>
    <mergeCell ref="AE77:AE79"/>
    <mergeCell ref="AJ77:AJ79"/>
    <mergeCell ref="L80:L82"/>
    <mergeCell ref="R80:R82"/>
    <mergeCell ref="Z80:Z82"/>
    <mergeCell ref="AE80:AE82"/>
    <mergeCell ref="AJ80:AJ82"/>
    <mergeCell ref="M77:M79"/>
    <mergeCell ref="D80:D82"/>
    <mergeCell ref="I80:I82"/>
    <mergeCell ref="J77:J79"/>
    <mergeCell ref="J80:J82"/>
    <mergeCell ref="B80:B82"/>
    <mergeCell ref="C80:C82"/>
    <mergeCell ref="AK77:AK79"/>
    <mergeCell ref="K77:K79"/>
    <mergeCell ref="N77:N79"/>
    <mergeCell ref="O77:O79"/>
    <mergeCell ref="P77:P79"/>
    <mergeCell ref="Q77:Q79"/>
    <mergeCell ref="A77:A79"/>
    <mergeCell ref="E77:E79"/>
    <mergeCell ref="F77:F79"/>
    <mergeCell ref="G77:G79"/>
    <mergeCell ref="H77:H79"/>
    <mergeCell ref="L77:L79"/>
    <mergeCell ref="D77:D79"/>
    <mergeCell ref="I77:I79"/>
    <mergeCell ref="B77:B79"/>
    <mergeCell ref="C77:C79"/>
    <mergeCell ref="R74:R76"/>
    <mergeCell ref="Z74:Z76"/>
    <mergeCell ref="AE74:AE76"/>
    <mergeCell ref="AJ74:AJ76"/>
    <mergeCell ref="AK74:AK76"/>
    <mergeCell ref="K74:K76"/>
    <mergeCell ref="N74:N76"/>
    <mergeCell ref="O74:O76"/>
    <mergeCell ref="P74:P76"/>
    <mergeCell ref="Q74:Q76"/>
    <mergeCell ref="M74:M76"/>
    <mergeCell ref="A71:A73"/>
    <mergeCell ref="E71:E73"/>
    <mergeCell ref="F71:F73"/>
    <mergeCell ref="G71:G73"/>
    <mergeCell ref="H71:H73"/>
    <mergeCell ref="L71:L73"/>
    <mergeCell ref="A74:A76"/>
    <mergeCell ref="E74:E76"/>
    <mergeCell ref="F74:F76"/>
    <mergeCell ref="G74:G76"/>
    <mergeCell ref="H74:H76"/>
    <mergeCell ref="L74:L76"/>
    <mergeCell ref="D71:D73"/>
    <mergeCell ref="D74:D76"/>
    <mergeCell ref="I74:I76"/>
    <mergeCell ref="J74:J76"/>
    <mergeCell ref="B71:B73"/>
    <mergeCell ref="C71:C73"/>
    <mergeCell ref="B74:B76"/>
    <mergeCell ref="C74:C76"/>
    <mergeCell ref="AK68:AK70"/>
    <mergeCell ref="K68:K70"/>
    <mergeCell ref="N68:N70"/>
    <mergeCell ref="O68:O70"/>
    <mergeCell ref="P68:P70"/>
    <mergeCell ref="Q68:Q70"/>
    <mergeCell ref="AK71:AK73"/>
    <mergeCell ref="K71:K73"/>
    <mergeCell ref="N71:N73"/>
    <mergeCell ref="O71:O73"/>
    <mergeCell ref="P71:P73"/>
    <mergeCell ref="Q71:Q73"/>
    <mergeCell ref="R71:R73"/>
    <mergeCell ref="Z71:Z73"/>
    <mergeCell ref="AE71:AE73"/>
    <mergeCell ref="AJ71:AJ73"/>
    <mergeCell ref="M71:M73"/>
    <mergeCell ref="M68:M70"/>
    <mergeCell ref="A68:A70"/>
    <mergeCell ref="E68:E70"/>
    <mergeCell ref="F68:F70"/>
    <mergeCell ref="G68:G70"/>
    <mergeCell ref="H68:H70"/>
    <mergeCell ref="R65:R67"/>
    <mergeCell ref="Z65:Z67"/>
    <mergeCell ref="AE65:AE67"/>
    <mergeCell ref="AJ65:AJ67"/>
    <mergeCell ref="L68:L70"/>
    <mergeCell ref="R68:R70"/>
    <mergeCell ref="Z68:Z70"/>
    <mergeCell ref="AE68:AE70"/>
    <mergeCell ref="AJ68:AJ70"/>
    <mergeCell ref="M65:M67"/>
    <mergeCell ref="D68:D70"/>
    <mergeCell ref="B68:B70"/>
    <mergeCell ref="C68:C70"/>
    <mergeCell ref="AK65:AK67"/>
    <mergeCell ref="K65:K67"/>
    <mergeCell ref="N65:N67"/>
    <mergeCell ref="O65:O67"/>
    <mergeCell ref="P65:P67"/>
    <mergeCell ref="Q65:Q67"/>
    <mergeCell ref="A65:A67"/>
    <mergeCell ref="E65:E67"/>
    <mergeCell ref="F65:F67"/>
    <mergeCell ref="G65:G67"/>
    <mergeCell ref="H65:H67"/>
    <mergeCell ref="L65:L67"/>
    <mergeCell ref="D65:D67"/>
    <mergeCell ref="B65:B67"/>
    <mergeCell ref="C65:C67"/>
    <mergeCell ref="Z62:Z64"/>
    <mergeCell ref="AE62:AE64"/>
    <mergeCell ref="AJ62:AJ64"/>
    <mergeCell ref="AK62:AK64"/>
    <mergeCell ref="K62:K64"/>
    <mergeCell ref="N62:N64"/>
    <mergeCell ref="O62:O64"/>
    <mergeCell ref="P62:P64"/>
    <mergeCell ref="Q62:Q64"/>
    <mergeCell ref="M62:M64"/>
    <mergeCell ref="R62:R64"/>
    <mergeCell ref="A59:A61"/>
    <mergeCell ref="E59:E61"/>
    <mergeCell ref="F59:F61"/>
    <mergeCell ref="G59:G61"/>
    <mergeCell ref="H59:H61"/>
    <mergeCell ref="L59:L61"/>
    <mergeCell ref="A62:A64"/>
    <mergeCell ref="E62:E64"/>
    <mergeCell ref="F62:F64"/>
    <mergeCell ref="G62:G64"/>
    <mergeCell ref="H62:H64"/>
    <mergeCell ref="L62:L64"/>
    <mergeCell ref="D59:D61"/>
    <mergeCell ref="D62:D64"/>
    <mergeCell ref="B59:B61"/>
    <mergeCell ref="C59:C61"/>
    <mergeCell ref="B62:B64"/>
    <mergeCell ref="C62:C64"/>
    <mergeCell ref="AK56:AK58"/>
    <mergeCell ref="K56:K58"/>
    <mergeCell ref="N56:N58"/>
    <mergeCell ref="O56:O58"/>
    <mergeCell ref="P56:P58"/>
    <mergeCell ref="Q56:Q58"/>
    <mergeCell ref="AK59:AK61"/>
    <mergeCell ref="K59:K61"/>
    <mergeCell ref="N59:N61"/>
    <mergeCell ref="O59:O61"/>
    <mergeCell ref="P59:P61"/>
    <mergeCell ref="Q59:Q61"/>
    <mergeCell ref="R59:R61"/>
    <mergeCell ref="Z59:Z61"/>
    <mergeCell ref="AE59:AE61"/>
    <mergeCell ref="AJ59:AJ61"/>
    <mergeCell ref="M56:M58"/>
    <mergeCell ref="M59:M61"/>
    <mergeCell ref="A56:A58"/>
    <mergeCell ref="E56:E58"/>
    <mergeCell ref="F56:F58"/>
    <mergeCell ref="G56:G58"/>
    <mergeCell ref="H56:H58"/>
    <mergeCell ref="R53:R55"/>
    <mergeCell ref="Z53:Z55"/>
    <mergeCell ref="AE53:AE55"/>
    <mergeCell ref="AJ53:AJ55"/>
    <mergeCell ref="L56:L58"/>
    <mergeCell ref="R56:R58"/>
    <mergeCell ref="Z56:Z58"/>
    <mergeCell ref="AE56:AE58"/>
    <mergeCell ref="AJ56:AJ58"/>
    <mergeCell ref="M53:M55"/>
    <mergeCell ref="D56:D58"/>
    <mergeCell ref="B56:B58"/>
    <mergeCell ref="C56:C58"/>
    <mergeCell ref="AK53:AK55"/>
    <mergeCell ref="K53:K55"/>
    <mergeCell ref="N53:N55"/>
    <mergeCell ref="O53:O55"/>
    <mergeCell ref="P53:P55"/>
    <mergeCell ref="Q53:Q55"/>
    <mergeCell ref="A53:A55"/>
    <mergeCell ref="E53:E55"/>
    <mergeCell ref="F53:F55"/>
    <mergeCell ref="G53:G55"/>
    <mergeCell ref="H53:H55"/>
    <mergeCell ref="D53:D55"/>
    <mergeCell ref="B53:B55"/>
    <mergeCell ref="C53:C55"/>
    <mergeCell ref="Z50:Z52"/>
    <mergeCell ref="AE50:AE52"/>
    <mergeCell ref="AJ50:AJ52"/>
    <mergeCell ref="AK50:AK52"/>
    <mergeCell ref="K50:K52"/>
    <mergeCell ref="N50:N52"/>
    <mergeCell ref="O50:O52"/>
    <mergeCell ref="P50:P52"/>
    <mergeCell ref="Q50:Q52"/>
    <mergeCell ref="M50:M52"/>
    <mergeCell ref="R50:R52"/>
    <mergeCell ref="A47:A49"/>
    <mergeCell ref="E47:E49"/>
    <mergeCell ref="F47:F49"/>
    <mergeCell ref="G47:G49"/>
    <mergeCell ref="H47:H49"/>
    <mergeCell ref="A50:A52"/>
    <mergeCell ref="E50:E52"/>
    <mergeCell ref="F50:F52"/>
    <mergeCell ref="G50:G52"/>
    <mergeCell ref="H50:H52"/>
    <mergeCell ref="D47:D49"/>
    <mergeCell ref="D50:D52"/>
    <mergeCell ref="B47:B49"/>
    <mergeCell ref="C47:C49"/>
    <mergeCell ref="B50:B52"/>
    <mergeCell ref="C50:C52"/>
    <mergeCell ref="AK44:AK46"/>
    <mergeCell ref="K44:K46"/>
    <mergeCell ref="N44:N46"/>
    <mergeCell ref="O44:O46"/>
    <mergeCell ref="P44:P46"/>
    <mergeCell ref="Q44:Q46"/>
    <mergeCell ref="AK47:AK49"/>
    <mergeCell ref="K47:K49"/>
    <mergeCell ref="N47:N49"/>
    <mergeCell ref="O47:O49"/>
    <mergeCell ref="P47:P49"/>
    <mergeCell ref="Q47:Q49"/>
    <mergeCell ref="R47:R49"/>
    <mergeCell ref="Z47:Z49"/>
    <mergeCell ref="AE47:AE49"/>
    <mergeCell ref="AJ47:AJ49"/>
    <mergeCell ref="M44:M46"/>
    <mergeCell ref="M47:M49"/>
    <mergeCell ref="A44:A46"/>
    <mergeCell ref="E44:E46"/>
    <mergeCell ref="F44:F46"/>
    <mergeCell ref="G44:G46"/>
    <mergeCell ref="H44:H46"/>
    <mergeCell ref="R41:R43"/>
    <mergeCell ref="Z41:Z43"/>
    <mergeCell ref="AE41:AE43"/>
    <mergeCell ref="AJ41:AJ43"/>
    <mergeCell ref="R44:R46"/>
    <mergeCell ref="Z44:Z46"/>
    <mergeCell ref="AE44:AE46"/>
    <mergeCell ref="AJ44:AJ46"/>
    <mergeCell ref="M41:M43"/>
    <mergeCell ref="D44:D46"/>
    <mergeCell ref="I44:I46"/>
    <mergeCell ref="J44:J46"/>
    <mergeCell ref="B44:B46"/>
    <mergeCell ref="C44:C46"/>
    <mergeCell ref="AK41:AK43"/>
    <mergeCell ref="K41:K43"/>
    <mergeCell ref="N41:N43"/>
    <mergeCell ref="O41:O43"/>
    <mergeCell ref="P41:P43"/>
    <mergeCell ref="Q41:Q43"/>
    <mergeCell ref="A41:A43"/>
    <mergeCell ref="E41:E43"/>
    <mergeCell ref="F41:F43"/>
    <mergeCell ref="G41:G43"/>
    <mergeCell ref="H41:H43"/>
    <mergeCell ref="B41:B43"/>
    <mergeCell ref="C41:C43"/>
    <mergeCell ref="Z38:Z40"/>
    <mergeCell ref="AE38:AE40"/>
    <mergeCell ref="AJ38:AJ40"/>
    <mergeCell ref="AK38:AK40"/>
    <mergeCell ref="K38:K40"/>
    <mergeCell ref="N38:N40"/>
    <mergeCell ref="O38:O40"/>
    <mergeCell ref="P38:P40"/>
    <mergeCell ref="Q38:Q40"/>
    <mergeCell ref="M38:M40"/>
    <mergeCell ref="R38:R40"/>
    <mergeCell ref="A35:A37"/>
    <mergeCell ref="E35:E37"/>
    <mergeCell ref="F35:F37"/>
    <mergeCell ref="G35:G37"/>
    <mergeCell ref="H35:H37"/>
    <mergeCell ref="A38:A40"/>
    <mergeCell ref="E38:E40"/>
    <mergeCell ref="F38:F40"/>
    <mergeCell ref="G38:G40"/>
    <mergeCell ref="H38:H40"/>
    <mergeCell ref="B35:B37"/>
    <mergeCell ref="C35:C37"/>
    <mergeCell ref="B38:B40"/>
    <mergeCell ref="C38:C40"/>
    <mergeCell ref="AK32:AK34"/>
    <mergeCell ref="K32:K34"/>
    <mergeCell ref="N32:N34"/>
    <mergeCell ref="O32:O34"/>
    <mergeCell ref="P32:P34"/>
    <mergeCell ref="Q32:Q34"/>
    <mergeCell ref="AK35:AK37"/>
    <mergeCell ref="K35:K37"/>
    <mergeCell ref="N35:N37"/>
    <mergeCell ref="O35:O37"/>
    <mergeCell ref="P35:P37"/>
    <mergeCell ref="Q35:Q37"/>
    <mergeCell ref="R35:R37"/>
    <mergeCell ref="Z35:Z37"/>
    <mergeCell ref="AE35:AE37"/>
    <mergeCell ref="AJ35:AJ37"/>
    <mergeCell ref="M35:M37"/>
    <mergeCell ref="M32:M34"/>
    <mergeCell ref="A32:A34"/>
    <mergeCell ref="E32:E34"/>
    <mergeCell ref="F32:F34"/>
    <mergeCell ref="G32:G34"/>
    <mergeCell ref="H32:H34"/>
    <mergeCell ref="R29:R31"/>
    <mergeCell ref="Z29:Z31"/>
    <mergeCell ref="AE29:AE31"/>
    <mergeCell ref="AJ29:AJ31"/>
    <mergeCell ref="R32:R34"/>
    <mergeCell ref="Z32:Z34"/>
    <mergeCell ref="AE32:AE34"/>
    <mergeCell ref="AJ32:AJ34"/>
    <mergeCell ref="M29:M31"/>
    <mergeCell ref="B32:B34"/>
    <mergeCell ref="C32:C34"/>
    <mergeCell ref="AK29:AK31"/>
    <mergeCell ref="K29:K31"/>
    <mergeCell ref="N29:N31"/>
    <mergeCell ref="O29:O31"/>
    <mergeCell ref="P29:P31"/>
    <mergeCell ref="Q29:Q31"/>
    <mergeCell ref="A29:A31"/>
    <mergeCell ref="E29:E31"/>
    <mergeCell ref="F29:F31"/>
    <mergeCell ref="G29:G31"/>
    <mergeCell ref="H29:H31"/>
    <mergeCell ref="L29:L31"/>
    <mergeCell ref="Z26:Z28"/>
    <mergeCell ref="AE26:AE28"/>
    <mergeCell ref="AJ26:AJ28"/>
    <mergeCell ref="AK26:AK28"/>
    <mergeCell ref="K26:K28"/>
    <mergeCell ref="N26:N28"/>
    <mergeCell ref="O26:O28"/>
    <mergeCell ref="P26:P28"/>
    <mergeCell ref="Q26:Q28"/>
    <mergeCell ref="R26:R28"/>
    <mergeCell ref="L26:L28"/>
    <mergeCell ref="M26:M28"/>
    <mergeCell ref="A23:A25"/>
    <mergeCell ref="E23:E25"/>
    <mergeCell ref="F23:F25"/>
    <mergeCell ref="G23:G25"/>
    <mergeCell ref="H23:H25"/>
    <mergeCell ref="A26:A28"/>
    <mergeCell ref="E26:E28"/>
    <mergeCell ref="F26:F28"/>
    <mergeCell ref="G26:G28"/>
    <mergeCell ref="H26:H28"/>
    <mergeCell ref="AK20:AK22"/>
    <mergeCell ref="K20:K22"/>
    <mergeCell ref="N20:N22"/>
    <mergeCell ref="O20:O22"/>
    <mergeCell ref="P20:P22"/>
    <mergeCell ref="Q20:Q22"/>
    <mergeCell ref="AK23:AK25"/>
    <mergeCell ref="K23:K25"/>
    <mergeCell ref="N23:N25"/>
    <mergeCell ref="O23:O25"/>
    <mergeCell ref="P23:P25"/>
    <mergeCell ref="Q23:Q25"/>
    <mergeCell ref="R23:R25"/>
    <mergeCell ref="Z23:Z25"/>
    <mergeCell ref="AE23:AE25"/>
    <mergeCell ref="AJ23:AJ25"/>
    <mergeCell ref="M20:M22"/>
    <mergeCell ref="M23:M25"/>
    <mergeCell ref="A20:A22"/>
    <mergeCell ref="E20:E22"/>
    <mergeCell ref="F20:F22"/>
    <mergeCell ref="G20:G22"/>
    <mergeCell ref="H20:H22"/>
    <mergeCell ref="R17:R19"/>
    <mergeCell ref="Z17:Z19"/>
    <mergeCell ref="AE17:AE19"/>
    <mergeCell ref="AJ17:AJ19"/>
    <mergeCell ref="R20:R22"/>
    <mergeCell ref="Z20:Z22"/>
    <mergeCell ref="AE20:AE22"/>
    <mergeCell ref="AJ20:AJ22"/>
    <mergeCell ref="K17:K19"/>
    <mergeCell ref="N17:N19"/>
    <mergeCell ref="O17:O19"/>
    <mergeCell ref="P17:P19"/>
    <mergeCell ref="Q17:Q19"/>
    <mergeCell ref="A17:A19"/>
    <mergeCell ref="E17:E19"/>
    <mergeCell ref="F17:F19"/>
    <mergeCell ref="G17:G19"/>
    <mergeCell ref="H17:H19"/>
    <mergeCell ref="M17:M19"/>
    <mergeCell ref="E106:E107"/>
    <mergeCell ref="F106:F107"/>
    <mergeCell ref="AM105:AM107"/>
    <mergeCell ref="AM102:AM104"/>
    <mergeCell ref="E8:E10"/>
    <mergeCell ref="F8:F10"/>
    <mergeCell ref="G8:G10"/>
    <mergeCell ref="H8:H10"/>
    <mergeCell ref="K8:K10"/>
    <mergeCell ref="N8:N10"/>
    <mergeCell ref="O8:O10"/>
    <mergeCell ref="P8:P10"/>
    <mergeCell ref="L32:L34"/>
    <mergeCell ref="L35:L37"/>
    <mergeCell ref="L38:L40"/>
    <mergeCell ref="L41:L43"/>
    <mergeCell ref="L44:L46"/>
    <mergeCell ref="L47:L49"/>
    <mergeCell ref="L50:L52"/>
    <mergeCell ref="L53:L55"/>
    <mergeCell ref="P11:P13"/>
    <mergeCell ref="Q11:Q13"/>
    <mergeCell ref="E11:E13"/>
    <mergeCell ref="F11:F13"/>
    <mergeCell ref="B14:B16"/>
    <mergeCell ref="C14:C16"/>
    <mergeCell ref="E6:AK6"/>
    <mergeCell ref="A8:A10"/>
    <mergeCell ref="Q8:Q10"/>
    <mergeCell ref="R8:R10"/>
    <mergeCell ref="Z8:Z10"/>
    <mergeCell ref="AE8:AE10"/>
    <mergeCell ref="AJ8:AJ10"/>
    <mergeCell ref="AK8:AK10"/>
    <mergeCell ref="M8:M10"/>
    <mergeCell ref="D8:D10"/>
    <mergeCell ref="I8:I10"/>
    <mergeCell ref="J8:J10"/>
    <mergeCell ref="B8:B10"/>
    <mergeCell ref="C8:C10"/>
    <mergeCell ref="AK14:AK16"/>
    <mergeCell ref="Q14:Q16"/>
    <mergeCell ref="R11:R13"/>
    <mergeCell ref="Z11:Z13"/>
    <mergeCell ref="AE11:AE13"/>
    <mergeCell ref="AJ11:AJ13"/>
    <mergeCell ref="R14:R16"/>
    <mergeCell ref="Z14:Z16"/>
    <mergeCell ref="AK17:AK19"/>
    <mergeCell ref="AK11:AK13"/>
    <mergeCell ref="K11:K13"/>
    <mergeCell ref="N11:N13"/>
    <mergeCell ref="O11:O13"/>
    <mergeCell ref="A11:A13"/>
    <mergeCell ref="G11:G13"/>
    <mergeCell ref="H11:H13"/>
    <mergeCell ref="A14:A16"/>
    <mergeCell ref="E14:E16"/>
    <mergeCell ref="F14:F16"/>
    <mergeCell ref="G14:G16"/>
    <mergeCell ref="H14:H16"/>
    <mergeCell ref="M11:M13"/>
    <mergeCell ref="M14:M16"/>
    <mergeCell ref="D11:D13"/>
    <mergeCell ref="D14:D16"/>
    <mergeCell ref="I11:I13"/>
    <mergeCell ref="I14:I16"/>
    <mergeCell ref="J11:J13"/>
    <mergeCell ref="J14:J16"/>
    <mergeCell ref="B11:B13"/>
    <mergeCell ref="C11:C13"/>
    <mergeCell ref="P14:P16"/>
    <mergeCell ref="AE14:AE16"/>
    <mergeCell ref="AJ14:AJ16"/>
    <mergeCell ref="L8:L10"/>
    <mergeCell ref="L11:L13"/>
    <mergeCell ref="L14:L16"/>
    <mergeCell ref="L17:L19"/>
    <mergeCell ref="L20:L22"/>
    <mergeCell ref="L23:L25"/>
    <mergeCell ref="K14:K16"/>
    <mergeCell ref="N14:N16"/>
    <mergeCell ref="O14:O16"/>
    <mergeCell ref="D17:D19"/>
    <mergeCell ref="D20:D22"/>
    <mergeCell ref="D23:D25"/>
    <mergeCell ref="D26:D28"/>
    <mergeCell ref="D29:D31"/>
    <mergeCell ref="D32:D34"/>
    <mergeCell ref="D35:D37"/>
    <mergeCell ref="D38:D40"/>
    <mergeCell ref="D41:D43"/>
    <mergeCell ref="I17:I19"/>
    <mergeCell ref="I20:I22"/>
    <mergeCell ref="I23:I25"/>
    <mergeCell ref="I26:I28"/>
    <mergeCell ref="I29:I31"/>
    <mergeCell ref="I32:I34"/>
    <mergeCell ref="I35:I37"/>
    <mergeCell ref="I38:I40"/>
    <mergeCell ref="I41:I43"/>
    <mergeCell ref="I47:I49"/>
    <mergeCell ref="I50:I52"/>
    <mergeCell ref="I53:I55"/>
    <mergeCell ref="I56:I58"/>
    <mergeCell ref="I59:I61"/>
    <mergeCell ref="I62:I64"/>
    <mergeCell ref="I65:I67"/>
    <mergeCell ref="I68:I70"/>
    <mergeCell ref="I71:I73"/>
    <mergeCell ref="AN6:AO6"/>
    <mergeCell ref="A1:C4"/>
    <mergeCell ref="D1:AM1"/>
    <mergeCell ref="D2:AM2"/>
    <mergeCell ref="D3:AM3"/>
    <mergeCell ref="AN1:AQ1"/>
    <mergeCell ref="AN2:AQ2"/>
    <mergeCell ref="AN3:AQ3"/>
    <mergeCell ref="A5:C5"/>
    <mergeCell ref="AN4:AQ5"/>
    <mergeCell ref="B17:B19"/>
    <mergeCell ref="C17:C19"/>
    <mergeCell ref="B20:B22"/>
    <mergeCell ref="C20:C22"/>
    <mergeCell ref="B23:B25"/>
    <mergeCell ref="C23:C25"/>
    <mergeCell ref="B26:B28"/>
    <mergeCell ref="C26:C28"/>
    <mergeCell ref="B29:B31"/>
    <mergeCell ref="C29:C31"/>
  </mergeCells>
  <conditionalFormatting sqref="R8 R11 R14 R17 R20 R29 R23 R32 R26 R35 R38 R41 R44 R47 R50 R53 R56 R59 R62 R65 R68 R71 R74 R77 R80 R83 R86 R89 R92 R95 R98">
    <cfRule type="containsText" dxfId="19" priority="17" operator="containsText" text="Bajo">
      <formula>NOT(ISERROR(SEARCH("Bajo",R8)))</formula>
    </cfRule>
    <cfRule type="containsText" dxfId="18" priority="18" operator="containsText" text="Moderado">
      <formula>NOT(ISERROR(SEARCH("Moderado",R8)))</formula>
    </cfRule>
    <cfRule type="containsText" dxfId="17" priority="19" operator="containsText" text="Alto">
      <formula>NOT(ISERROR(SEARCH("Alto",R8)))</formula>
    </cfRule>
    <cfRule type="containsText" dxfId="16" priority="20" operator="containsText" text="Extremo">
      <formula>NOT(ISERROR(SEARCH("Extremo",R8)))</formula>
    </cfRule>
  </conditionalFormatting>
  <conditionalFormatting sqref="AJ8 AJ11 AJ14 AJ17 AJ20 AJ29 AJ23 AJ32 AJ26 AJ35 AJ38 AJ41 AJ44 AJ47 AJ50 AJ53 AJ56 AJ59 AJ62 AJ65 AJ68 AJ71 AJ74 AJ77 AJ80 AJ83 AJ86 AJ89 AJ92 AJ95 AJ98">
    <cfRule type="containsText" dxfId="15" priority="13" operator="containsText" text="Bajo">
      <formula>NOT(ISERROR(SEARCH("Bajo",AJ8)))</formula>
    </cfRule>
    <cfRule type="containsText" dxfId="14" priority="14" operator="containsText" text="Moderado">
      <formula>NOT(ISERROR(SEARCH("Moderado",AJ8)))</formula>
    </cfRule>
    <cfRule type="containsText" dxfId="13" priority="15" operator="containsText" text="Alto">
      <formula>NOT(ISERROR(SEARCH("Alto",AJ8)))</formula>
    </cfRule>
    <cfRule type="containsText" dxfId="12" priority="16" operator="containsText" text="Extremo">
      <formula>NOT(ISERROR(SEARCH("Extremo",AJ8)))</formula>
    </cfRule>
  </conditionalFormatting>
  <conditionalFormatting sqref="G47">
    <cfRule type="containsText" dxfId="11" priority="9" operator="containsText" text="Bajo">
      <formula>NOT(ISERROR(SEARCH("Bajo",G47)))</formula>
    </cfRule>
    <cfRule type="containsText" dxfId="10" priority="10" operator="containsText" text="Moderado">
      <formula>NOT(ISERROR(SEARCH("Moderado",G47)))</formula>
    </cfRule>
    <cfRule type="containsText" dxfId="9" priority="11" operator="containsText" text="Alto">
      <formula>NOT(ISERROR(SEARCH("Alto",G47)))</formula>
    </cfRule>
    <cfRule type="containsText" dxfId="8" priority="12" operator="containsText" text="Extremo">
      <formula>NOT(ISERROR(SEARCH("Extremo",G47)))</formula>
    </cfRule>
  </conditionalFormatting>
  <conditionalFormatting sqref="G50">
    <cfRule type="containsText" dxfId="7" priority="5" operator="containsText" text="Bajo">
      <formula>NOT(ISERROR(SEARCH("Bajo",G50)))</formula>
    </cfRule>
    <cfRule type="containsText" dxfId="6" priority="6" operator="containsText" text="Moderado">
      <formula>NOT(ISERROR(SEARCH("Moderado",G50)))</formula>
    </cfRule>
    <cfRule type="containsText" dxfId="5" priority="7" operator="containsText" text="Alto">
      <formula>NOT(ISERROR(SEARCH("Alto",G50)))</formula>
    </cfRule>
    <cfRule type="containsText" dxfId="4" priority="8" operator="containsText" text="Extremo">
      <formula>NOT(ISERROR(SEARCH("Extremo",G50)))</formula>
    </cfRule>
  </conditionalFormatting>
  <conditionalFormatting sqref="G53">
    <cfRule type="containsText" dxfId="3" priority="1" operator="containsText" text="Bajo">
      <formula>NOT(ISERROR(SEARCH("Bajo",G53)))</formula>
    </cfRule>
    <cfRule type="containsText" dxfId="2" priority="2" operator="containsText" text="Moderado">
      <formula>NOT(ISERROR(SEARCH("Moderado",G53)))</formula>
    </cfRule>
    <cfRule type="containsText" dxfId="1" priority="3" operator="containsText" text="Alto">
      <formula>NOT(ISERROR(SEARCH("Alto",G53)))</formula>
    </cfRule>
    <cfRule type="containsText" dxfId="0" priority="4" operator="containsText" text="Extremo">
      <formula>NOT(ISERROR(SEARCH("Extremo",G53)))</formula>
    </cfRule>
  </conditionalFormatting>
  <dataValidations count="14">
    <dataValidation type="list" allowBlank="1" showInputMessage="1" showErrorMessage="1" sqref="K35 K92 K8 K95 K98 K83 K86 K89 K74 K77 K80 K65 K68 K71 K56 K59 K62 K47 K50 K53 K38 K41 K44 K11 K14 K17 K20 K29 K23 K32 K26" xr:uid="{00000000-0002-0000-0000-000000000000}">
      <formula1>$H$108:$H$112</formula1>
    </dataValidation>
    <dataValidation type="list" allowBlank="1" showInputMessage="1" showErrorMessage="1" sqref="N8 N92 N95 N98 N83 N86 N89 N74 N77 N80 N65 N68 N71 N56 N59 N62 N47 N50 N53 N38 N41 N44 N11 N14 N17 N20 N29 N23 N32 N26 N35" xr:uid="{00000000-0002-0000-0000-000001000000}">
      <formula1>$H$113:$H$117</formula1>
    </dataValidation>
    <dataValidation type="list" allowBlank="1" showInputMessage="1" showErrorMessage="1" sqref="P8 P92 P95 P98 P83 P86 P89 P74 P77 P80 P65 P68 P71 P56 P59 P62 P47 P50 P53 P38 P41 P44 P11 P14 P17 P20 P29 P23 P32 P26 P35" xr:uid="{00000000-0002-0000-0000-000002000000}">
      <formula1>$K$113:$K$117</formula1>
    </dataValidation>
    <dataValidation type="list" allowBlank="1" showInputMessage="1" showErrorMessage="1" sqref="R8 R92 AJ92 R95 AJ95 R98 AJ98 R83 AJ83 R86 AJ86 R89 AJ89 R74 AJ74 R77 AJ77 R80 AJ80 R65 AJ65 R68 AJ68 R71 AJ71 R56 AJ56 R59 AJ59 R62 AJ62 R47 AJ47 R50 AJ50 R53 AJ53 R38 AJ38 R41 AJ41 R44 AJ44 AJ8 R11 AJ11 R14 AJ14 R17 AJ17 R20 R29 AJ20 AJ29 R23 R32 AJ23 AJ32 R26 R35 AJ26 AJ35" xr:uid="{00000000-0002-0000-0000-000003000000}">
      <formula1>$N$113:$N$116</formula1>
    </dataValidation>
    <dataValidation type="list" allowBlank="1" showInputMessage="1" showErrorMessage="1" sqref="U8:U100" xr:uid="{00000000-0002-0000-0000-000004000000}">
      <formula1>$P$113:$P$115</formula1>
    </dataValidation>
    <dataValidation type="list" allowBlank="1" showInputMessage="1" showErrorMessage="1" sqref="V8:V100" xr:uid="{00000000-0002-0000-0000-000006000000}">
      <formula1>$R$113:$R$114</formula1>
    </dataValidation>
    <dataValidation type="list" allowBlank="1" showInputMessage="1" showErrorMessage="1" sqref="W8:W100" xr:uid="{00000000-0002-0000-0000-000007000000}">
      <formula1>$R$115:$R$116</formula1>
    </dataValidation>
    <dataValidation type="list" allowBlank="1" showInputMessage="1" showErrorMessage="1" sqref="Y8:Y100" xr:uid="{00000000-0002-0000-0000-000008000000}">
      <formula1>$S$117:$S$118</formula1>
    </dataValidation>
    <dataValidation type="list" allowBlank="1" showInputMessage="1" showErrorMessage="1" sqref="AK35 AK92 AK8 AK95 AK98 AK83 AK86 AK89 AK74 AK77 AK80 AK65 AK68 AK71 AK56 AK59 AK62 AK47 AK50 AK53 AK38 AK41 AK44 AK11 AK14 AK17 AK20 AK29 AK23 AK32 AK26" xr:uid="{00000000-0002-0000-0000-000009000000}">
      <formula1>$K$118:$K$121</formula1>
    </dataValidation>
    <dataValidation type="list" allowBlank="1" showInputMessage="1" showErrorMessage="1" sqref="E8 E92 E95 E98 E83 E86 E89 E74 E77 E80 E65 E68 E71 E56 E59 E62 E47 E50 E53 E38 E41 E44 E11 E14 E17 E20 E29 E23 E32 E26 E35" xr:uid="{00000000-0002-0000-0000-00000A000000}">
      <formula1>$H$105:$H$107</formula1>
    </dataValidation>
    <dataValidation type="list" allowBlank="1" showInputMessage="1" showErrorMessage="1" sqref="X8:X100" xr:uid="{00000000-0002-0000-0000-00000C000000}">
      <formula1>$S$113:$S$114</formula1>
    </dataValidation>
    <dataValidation type="list" allowBlank="1" showInputMessage="1" showErrorMessage="1" sqref="I8:I100" xr:uid="{910CFBF6-0378-4BD7-8DE5-D3551137A34C}">
      <formula1>$I$105:$I$110</formula1>
    </dataValidation>
    <dataValidation type="list" allowBlank="1" showInputMessage="1" showErrorMessage="1" sqref="L8:L100" xr:uid="{0108D111-60DC-4332-85D9-18E53FF54371}">
      <formula1>$T$113:$T$120</formula1>
    </dataValidation>
    <dataValidation type="list" allowBlank="1" showInputMessage="1" showErrorMessage="1" sqref="B8:B100" xr:uid="{BC8B7508-23C3-444E-B82C-9F9FA1BBD51B}">
      <formula1>$E$108:$E$145</formula1>
    </dataValidation>
  </dataValidations>
  <hyperlinks>
    <hyperlink ref="H7" location="Hoja5!A1" display="Redacción del riesgo " xr:uid="{00000000-0004-0000-0000-000000000000}"/>
    <hyperlink ref="R7" location="Hoja4!A1" display="Nivel de Severidad Riesgo Inherente" xr:uid="{00000000-0004-0000-0000-000001000000}"/>
    <hyperlink ref="Z7" location="Hoja6!A1" display="Probabilidad Residual " xr:uid="{00000000-0004-0000-0000-000002000000}"/>
    <hyperlink ref="AE7" location="Hoja6!A1" display="Impacto Resdual" xr:uid="{00000000-0004-0000-0000-000003000000}"/>
    <hyperlink ref="AJ7" location="Hoja4!A1" display="Nivel de Severidad Riesgo Residual" xr:uid="{00000000-0004-0000-0000-000004000000}"/>
    <hyperlink ref="L7" location="'Hoja 7'!A1" display="'Hoja 7'!A1" xr:uid="{00000000-0004-0000-0000-000005000000}"/>
    <hyperlink ref="N7" location="Hoja2!A1" display="Probabilidad Inherente " xr:uid="{00000000-0004-0000-0000-000006000000}"/>
    <hyperlink ref="P7" location="Hoja3!A1" display="Impacto Inherente" xr:uid="{00000000-0004-0000-0000-000007000000}"/>
    <hyperlink ref="U7" location="Hoja8!A1" display="Tipo de Control" xr:uid="{3BD0F506-2896-4F5E-A25A-A57213FDFE23}"/>
  </hyperlink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F11AC-166C-4DD8-A922-210296FB7DCE}">
  <dimension ref="A1:C13"/>
  <sheetViews>
    <sheetView workbookViewId="0">
      <selection activeCell="C21" sqref="C21"/>
    </sheetView>
  </sheetViews>
  <sheetFormatPr baseColWidth="10" defaultRowHeight="15"/>
  <cols>
    <col min="2" max="2" width="17.42578125" bestFit="1" customWidth="1"/>
    <col min="3" max="3" width="122.42578125" bestFit="1" customWidth="1"/>
  </cols>
  <sheetData>
    <row r="1" spans="1:3">
      <c r="A1" s="167" t="s">
        <v>232</v>
      </c>
      <c r="B1" s="167" t="s">
        <v>233</v>
      </c>
      <c r="C1" s="167" t="s">
        <v>234</v>
      </c>
    </row>
    <row r="2" spans="1:3" ht="15.75" thickBot="1">
      <c r="A2" s="168"/>
      <c r="B2" s="168"/>
      <c r="C2" s="168"/>
    </row>
    <row r="3" spans="1:3">
      <c r="A3" s="95" t="s">
        <v>235</v>
      </c>
      <c r="B3" s="97">
        <v>41578</v>
      </c>
      <c r="C3" s="93" t="s">
        <v>236</v>
      </c>
    </row>
    <row r="4" spans="1:3">
      <c r="A4" s="96" t="s">
        <v>237</v>
      </c>
      <c r="B4" s="98">
        <v>42100</v>
      </c>
      <c r="C4" s="94" t="s">
        <v>238</v>
      </c>
    </row>
    <row r="5" spans="1:3">
      <c r="A5" s="96" t="s">
        <v>239</v>
      </c>
      <c r="B5" s="98">
        <v>42271</v>
      </c>
      <c r="C5" s="94" t="s">
        <v>238</v>
      </c>
    </row>
    <row r="6" spans="1:3">
      <c r="A6" s="96" t="s">
        <v>240</v>
      </c>
      <c r="B6" s="98">
        <v>42486</v>
      </c>
      <c r="C6" s="94" t="s">
        <v>238</v>
      </c>
    </row>
    <row r="7" spans="1:3">
      <c r="A7" s="96" t="s">
        <v>241</v>
      </c>
      <c r="B7" s="98">
        <v>42800</v>
      </c>
      <c r="C7" s="94" t="s">
        <v>242</v>
      </c>
    </row>
    <row r="8" spans="1:3">
      <c r="A8" s="96" t="s">
        <v>243</v>
      </c>
      <c r="B8" s="98">
        <v>43165</v>
      </c>
      <c r="C8" s="94" t="s">
        <v>244</v>
      </c>
    </row>
    <row r="9" spans="1:3">
      <c r="A9" s="96" t="s">
        <v>245</v>
      </c>
      <c r="B9" s="98">
        <v>43615</v>
      </c>
      <c r="C9" s="94" t="s">
        <v>246</v>
      </c>
    </row>
    <row r="10" spans="1:3" ht="27.75" customHeight="1">
      <c r="A10" s="105" t="s">
        <v>248</v>
      </c>
      <c r="B10" s="106">
        <v>44455</v>
      </c>
      <c r="C10" s="107" t="s">
        <v>249</v>
      </c>
    </row>
    <row r="11" spans="1:3" ht="22.5" customHeight="1" thickBot="1">
      <c r="A11" s="100" t="s">
        <v>252</v>
      </c>
      <c r="B11" s="99">
        <v>44523</v>
      </c>
      <c r="C11" s="108" t="s">
        <v>255</v>
      </c>
    </row>
    <row r="12" spans="1:3">
      <c r="A12" s="91"/>
      <c r="B12" s="91"/>
      <c r="C12" s="91"/>
    </row>
    <row r="13" spans="1:3">
      <c r="A13" s="92" t="s">
        <v>247</v>
      </c>
      <c r="B13" s="91"/>
      <c r="C13" s="91"/>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I7" sqref="I7"/>
    </sheetView>
  </sheetViews>
  <sheetFormatPr baseColWidth="10" defaultRowHeight="15"/>
  <cols>
    <col min="1" max="1" width="18.5703125" style="2" customWidth="1"/>
    <col min="2" max="2" width="17.85546875" style="2" customWidth="1"/>
    <col min="3" max="3" width="35.85546875" style="2" customWidth="1"/>
    <col min="4" max="16384" width="11.42578125" style="2"/>
  </cols>
  <sheetData>
    <row r="1" spans="1:3" ht="18.75" customHeight="1">
      <c r="A1" s="169" t="s">
        <v>50</v>
      </c>
      <c r="B1" s="169"/>
      <c r="C1" s="169"/>
    </row>
    <row r="2" spans="1:3" ht="18.75">
      <c r="A2" s="34" t="s">
        <v>51</v>
      </c>
      <c r="B2" s="22" t="s">
        <v>19</v>
      </c>
      <c r="C2" s="34" t="s">
        <v>11</v>
      </c>
    </row>
    <row r="3" spans="1:3" ht="36">
      <c r="A3" s="23">
        <v>1</v>
      </c>
      <c r="B3" s="24" t="s">
        <v>52</v>
      </c>
      <c r="C3" s="25" t="s">
        <v>181</v>
      </c>
    </row>
    <row r="4" spans="1:3" ht="36">
      <c r="A4" s="23">
        <v>0.8</v>
      </c>
      <c r="B4" s="26" t="s">
        <v>53</v>
      </c>
      <c r="C4" s="25" t="s">
        <v>180</v>
      </c>
    </row>
    <row r="5" spans="1:3" ht="36">
      <c r="A5" s="40">
        <v>0.6</v>
      </c>
      <c r="B5" s="41" t="s">
        <v>112</v>
      </c>
      <c r="C5" s="42" t="s">
        <v>179</v>
      </c>
    </row>
    <row r="6" spans="1:3" ht="36">
      <c r="A6" s="23">
        <v>0.4</v>
      </c>
      <c r="B6" s="43" t="s">
        <v>54</v>
      </c>
      <c r="C6" s="42" t="s">
        <v>178</v>
      </c>
    </row>
    <row r="7" spans="1:3" ht="36">
      <c r="A7" s="23">
        <v>0.2</v>
      </c>
      <c r="B7" s="44" t="s">
        <v>55</v>
      </c>
      <c r="C7" s="42" t="s">
        <v>177</v>
      </c>
    </row>
  </sheetData>
  <mergeCells count="1">
    <mergeCell ref="A1: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workbookViewId="0">
      <selection activeCell="G5" sqref="G5"/>
    </sheetView>
  </sheetViews>
  <sheetFormatPr baseColWidth="10" defaultRowHeight="15"/>
  <cols>
    <col min="1" max="1" width="12.5703125" style="2" customWidth="1"/>
    <col min="2" max="2" width="19.7109375" style="2" customWidth="1"/>
    <col min="3" max="3" width="41.7109375" style="2" customWidth="1"/>
    <col min="4" max="4" width="44" style="2" customWidth="1"/>
    <col min="5" max="6" width="11.42578125" style="2"/>
    <col min="7" max="7" width="32.5703125" style="2" customWidth="1"/>
    <col min="8" max="8" width="8.7109375" style="2" customWidth="1"/>
    <col min="9" max="9" width="9.42578125" style="2" customWidth="1"/>
    <col min="10" max="11" width="11.42578125" style="2"/>
    <col min="12" max="12" width="34" style="2" customWidth="1"/>
    <col min="13" max="14" width="7.140625" style="2" customWidth="1"/>
    <col min="15" max="16384" width="11.42578125" style="2"/>
  </cols>
  <sheetData>
    <row r="1" spans="1:14" ht="18.75">
      <c r="A1" s="169" t="s">
        <v>56</v>
      </c>
      <c r="B1" s="169"/>
      <c r="C1" s="169"/>
      <c r="D1" s="169"/>
    </row>
    <row r="2" spans="1:14" ht="37.5">
      <c r="A2" s="34" t="s">
        <v>51</v>
      </c>
      <c r="B2" s="34" t="s">
        <v>6</v>
      </c>
      <c r="C2" s="34" t="s">
        <v>114</v>
      </c>
      <c r="D2" s="34" t="s">
        <v>57</v>
      </c>
    </row>
    <row r="3" spans="1:14" ht="54">
      <c r="A3" s="45">
        <v>1</v>
      </c>
      <c r="B3" s="46" t="s">
        <v>20</v>
      </c>
      <c r="C3" s="42" t="s">
        <v>96</v>
      </c>
      <c r="D3" s="42" t="s">
        <v>97</v>
      </c>
    </row>
    <row r="4" spans="1:14" ht="54">
      <c r="A4" s="45">
        <v>0.8</v>
      </c>
      <c r="B4" s="47" t="s">
        <v>58</v>
      </c>
      <c r="C4" s="42" t="s">
        <v>98</v>
      </c>
      <c r="D4" s="42" t="s">
        <v>99</v>
      </c>
    </row>
    <row r="5" spans="1:14" ht="54">
      <c r="A5" s="45">
        <v>0.6</v>
      </c>
      <c r="B5" s="48" t="s">
        <v>22</v>
      </c>
      <c r="C5" s="42" t="s">
        <v>100</v>
      </c>
      <c r="D5" s="42" t="s">
        <v>101</v>
      </c>
    </row>
    <row r="6" spans="1:14" ht="54.75" customHeight="1">
      <c r="A6" s="45">
        <v>0.4</v>
      </c>
      <c r="B6" s="43" t="s">
        <v>113</v>
      </c>
      <c r="C6" s="42" t="s">
        <v>102</v>
      </c>
      <c r="D6" s="42" t="s">
        <v>103</v>
      </c>
    </row>
    <row r="7" spans="1:14" ht="44.25" customHeight="1">
      <c r="A7" s="45">
        <v>0.2</v>
      </c>
      <c r="B7" s="44" t="s">
        <v>23</v>
      </c>
      <c r="C7" s="42" t="s">
        <v>104</v>
      </c>
      <c r="D7" s="42" t="s">
        <v>105</v>
      </c>
    </row>
    <row r="10" spans="1:14">
      <c r="A10" s="172"/>
      <c r="B10" s="173"/>
      <c r="C10" s="173"/>
      <c r="D10" s="174"/>
      <c r="F10" s="172"/>
      <c r="G10" s="173"/>
      <c r="H10" s="173"/>
      <c r="I10" s="174"/>
      <c r="K10" s="172"/>
      <c r="L10" s="173"/>
      <c r="M10" s="173"/>
      <c r="N10" s="174"/>
    </row>
    <row r="11" spans="1:14">
      <c r="A11" s="170" t="s">
        <v>182</v>
      </c>
      <c r="B11" s="170" t="s">
        <v>183</v>
      </c>
      <c r="C11" s="170" t="s">
        <v>184</v>
      </c>
      <c r="D11" s="170"/>
      <c r="F11" s="170" t="s">
        <v>182</v>
      </c>
      <c r="G11" s="170" t="s">
        <v>183</v>
      </c>
      <c r="H11" s="170" t="s">
        <v>184</v>
      </c>
      <c r="I11" s="170"/>
      <c r="K11" s="170" t="s">
        <v>182</v>
      </c>
      <c r="L11" s="170" t="s">
        <v>183</v>
      </c>
      <c r="M11" s="170" t="s">
        <v>184</v>
      </c>
      <c r="N11" s="170"/>
    </row>
    <row r="12" spans="1:14" ht="31.5" customHeight="1">
      <c r="A12" s="171"/>
      <c r="B12" s="171"/>
      <c r="C12" s="69" t="s">
        <v>185</v>
      </c>
      <c r="D12" s="69" t="s">
        <v>186</v>
      </c>
      <c r="F12" s="171"/>
      <c r="G12" s="171"/>
      <c r="H12" s="69" t="s">
        <v>185</v>
      </c>
      <c r="I12" s="69" t="s">
        <v>186</v>
      </c>
      <c r="K12" s="171"/>
      <c r="L12" s="171"/>
      <c r="M12" s="69" t="s">
        <v>185</v>
      </c>
      <c r="N12" s="69" t="s">
        <v>186</v>
      </c>
    </row>
    <row r="13" spans="1:14" ht="38.25">
      <c r="A13" s="70">
        <v>1</v>
      </c>
      <c r="B13" s="81" t="s">
        <v>187</v>
      </c>
      <c r="C13" s="72"/>
      <c r="D13" s="72"/>
      <c r="F13" s="70">
        <v>1</v>
      </c>
      <c r="G13" s="71" t="s">
        <v>187</v>
      </c>
      <c r="H13" s="72"/>
      <c r="I13" s="72"/>
      <c r="K13" s="70">
        <v>1</v>
      </c>
      <c r="L13" s="71" t="s">
        <v>187</v>
      </c>
      <c r="M13" s="72"/>
      <c r="N13" s="72"/>
    </row>
    <row r="14" spans="1:14" ht="51">
      <c r="A14" s="73">
        <v>2</v>
      </c>
      <c r="B14" s="82" t="s">
        <v>188</v>
      </c>
      <c r="C14" s="75"/>
      <c r="D14" s="75"/>
      <c r="F14" s="73">
        <v>2</v>
      </c>
      <c r="G14" s="74" t="s">
        <v>188</v>
      </c>
      <c r="H14" s="75"/>
      <c r="I14" s="75"/>
      <c r="K14" s="73">
        <v>2</v>
      </c>
      <c r="L14" s="74" t="s">
        <v>188</v>
      </c>
      <c r="M14" s="75"/>
      <c r="N14" s="75"/>
    </row>
    <row r="15" spans="1:14" ht="38.25">
      <c r="A15" s="70">
        <v>3</v>
      </c>
      <c r="B15" s="81" t="s">
        <v>189</v>
      </c>
      <c r="C15" s="72"/>
      <c r="D15" s="72"/>
      <c r="F15" s="70">
        <v>3</v>
      </c>
      <c r="G15" s="71" t="s">
        <v>189</v>
      </c>
      <c r="H15" s="72"/>
      <c r="I15" s="72"/>
      <c r="K15" s="70">
        <v>3</v>
      </c>
      <c r="L15" s="71" t="s">
        <v>189</v>
      </c>
      <c r="M15" s="72"/>
      <c r="N15" s="72"/>
    </row>
    <row r="16" spans="1:14" ht="63.75">
      <c r="A16" s="73">
        <v>4</v>
      </c>
      <c r="B16" s="82" t="s">
        <v>190</v>
      </c>
      <c r="C16" s="75"/>
      <c r="D16" s="75"/>
      <c r="F16" s="73">
        <v>4</v>
      </c>
      <c r="G16" s="74" t="s">
        <v>190</v>
      </c>
      <c r="H16" s="75"/>
      <c r="I16" s="75"/>
      <c r="K16" s="73">
        <v>4</v>
      </c>
      <c r="L16" s="74" t="s">
        <v>190</v>
      </c>
      <c r="M16" s="75"/>
      <c r="N16" s="75"/>
    </row>
    <row r="17" spans="1:14" ht="51">
      <c r="A17" s="70">
        <v>5</v>
      </c>
      <c r="B17" s="81" t="s">
        <v>191</v>
      </c>
      <c r="C17" s="72"/>
      <c r="D17" s="72"/>
      <c r="F17" s="70">
        <v>5</v>
      </c>
      <c r="G17" s="71" t="s">
        <v>191</v>
      </c>
      <c r="H17" s="72"/>
      <c r="I17" s="72"/>
      <c r="K17" s="70">
        <v>5</v>
      </c>
      <c r="L17" s="71" t="s">
        <v>191</v>
      </c>
      <c r="M17" s="72"/>
      <c r="N17" s="72"/>
    </row>
    <row r="18" spans="1:14" ht="25.5">
      <c r="A18" s="73">
        <v>6</v>
      </c>
      <c r="B18" s="80" t="s">
        <v>192</v>
      </c>
      <c r="C18" s="75"/>
      <c r="D18" s="75"/>
      <c r="F18" s="73">
        <v>6</v>
      </c>
      <c r="G18" s="74" t="s">
        <v>192</v>
      </c>
      <c r="H18" s="75"/>
      <c r="I18" s="75"/>
      <c r="K18" s="73">
        <v>6</v>
      </c>
      <c r="L18" s="74" t="s">
        <v>192</v>
      </c>
      <c r="M18" s="75"/>
      <c r="N18" s="75"/>
    </row>
    <row r="19" spans="1:14" ht="51">
      <c r="A19" s="70">
        <v>7</v>
      </c>
      <c r="B19" s="81" t="s">
        <v>193</v>
      </c>
      <c r="C19" s="72"/>
      <c r="D19" s="72"/>
      <c r="F19" s="70">
        <v>7</v>
      </c>
      <c r="G19" s="71" t="s">
        <v>193</v>
      </c>
      <c r="H19" s="72"/>
      <c r="I19" s="72"/>
      <c r="K19" s="70">
        <v>7</v>
      </c>
      <c r="L19" s="71" t="s">
        <v>193</v>
      </c>
      <c r="M19" s="72"/>
      <c r="N19" s="72"/>
    </row>
    <row r="20" spans="1:14" ht="89.25">
      <c r="A20" s="73">
        <v>8</v>
      </c>
      <c r="B20" s="80" t="s">
        <v>194</v>
      </c>
      <c r="C20" s="75"/>
      <c r="D20" s="75"/>
      <c r="F20" s="73">
        <v>8</v>
      </c>
      <c r="G20" s="74" t="s">
        <v>194</v>
      </c>
      <c r="H20" s="75"/>
      <c r="I20" s="75"/>
      <c r="K20" s="73">
        <v>8</v>
      </c>
      <c r="L20" s="74" t="s">
        <v>194</v>
      </c>
      <c r="M20" s="75"/>
      <c r="N20" s="75"/>
    </row>
    <row r="21" spans="1:14" ht="38.25">
      <c r="A21" s="70">
        <v>9</v>
      </c>
      <c r="B21" s="79" t="s">
        <v>195</v>
      </c>
      <c r="C21" s="72"/>
      <c r="D21" s="72"/>
      <c r="F21" s="70">
        <v>9</v>
      </c>
      <c r="G21" s="71" t="s">
        <v>195</v>
      </c>
      <c r="H21" s="72"/>
      <c r="I21" s="72"/>
      <c r="K21" s="70">
        <v>9</v>
      </c>
      <c r="L21" s="71" t="s">
        <v>195</v>
      </c>
      <c r="M21" s="72"/>
      <c r="N21" s="72"/>
    </row>
    <row r="22" spans="1:14" ht="51">
      <c r="A22" s="73">
        <v>10</v>
      </c>
      <c r="B22" s="80" t="s">
        <v>196</v>
      </c>
      <c r="C22" s="75"/>
      <c r="D22" s="75"/>
      <c r="F22" s="73">
        <v>10</v>
      </c>
      <c r="G22" s="74" t="s">
        <v>196</v>
      </c>
      <c r="H22" s="75"/>
      <c r="I22" s="75"/>
      <c r="K22" s="73">
        <v>10</v>
      </c>
      <c r="L22" s="74" t="s">
        <v>196</v>
      </c>
      <c r="M22" s="75"/>
      <c r="N22" s="75"/>
    </row>
    <row r="23" spans="1:14" ht="25.5">
      <c r="A23" s="70">
        <v>11</v>
      </c>
      <c r="B23" s="79" t="s">
        <v>197</v>
      </c>
      <c r="C23" s="72"/>
      <c r="D23" s="72"/>
      <c r="F23" s="70">
        <v>11</v>
      </c>
      <c r="G23" s="71" t="s">
        <v>197</v>
      </c>
      <c r="H23" s="72"/>
      <c r="I23" s="72"/>
      <c r="K23" s="70">
        <v>11</v>
      </c>
      <c r="L23" s="71" t="s">
        <v>197</v>
      </c>
      <c r="M23" s="72"/>
      <c r="N23" s="72"/>
    </row>
    <row r="24" spans="1:14" ht="25.5">
      <c r="A24" s="73">
        <v>12</v>
      </c>
      <c r="B24" s="80" t="s">
        <v>198</v>
      </c>
      <c r="C24" s="75"/>
      <c r="D24" s="75"/>
      <c r="F24" s="73">
        <v>12</v>
      </c>
      <c r="G24" s="74" t="s">
        <v>198</v>
      </c>
      <c r="H24" s="75"/>
      <c r="I24" s="75"/>
      <c r="K24" s="73">
        <v>12</v>
      </c>
      <c r="L24" s="74" t="s">
        <v>198</v>
      </c>
      <c r="M24" s="75"/>
      <c r="N24" s="75"/>
    </row>
    <row r="25" spans="1:14" ht="25.5">
      <c r="A25" s="70">
        <v>13</v>
      </c>
      <c r="B25" s="79" t="s">
        <v>199</v>
      </c>
      <c r="C25" s="72"/>
      <c r="D25" s="72"/>
      <c r="F25" s="70">
        <v>13</v>
      </c>
      <c r="G25" s="71" t="s">
        <v>199</v>
      </c>
      <c r="H25" s="72"/>
      <c r="I25" s="72"/>
      <c r="K25" s="70">
        <v>13</v>
      </c>
      <c r="L25" s="71" t="s">
        <v>199</v>
      </c>
      <c r="M25" s="72"/>
      <c r="N25" s="72"/>
    </row>
    <row r="26" spans="1:14" ht="25.5">
      <c r="A26" s="73">
        <v>14</v>
      </c>
      <c r="B26" s="80" t="s">
        <v>200</v>
      </c>
      <c r="C26" s="75"/>
      <c r="D26" s="75"/>
      <c r="F26" s="73">
        <v>14</v>
      </c>
      <c r="G26" s="74" t="s">
        <v>200</v>
      </c>
      <c r="H26" s="75"/>
      <c r="I26" s="75"/>
      <c r="K26" s="73">
        <v>14</v>
      </c>
      <c r="L26" s="74" t="s">
        <v>200</v>
      </c>
      <c r="M26" s="75"/>
      <c r="N26" s="75"/>
    </row>
    <row r="27" spans="1:14" ht="38.25">
      <c r="A27" s="70">
        <v>15</v>
      </c>
      <c r="B27" s="79" t="s">
        <v>201</v>
      </c>
      <c r="C27" s="72"/>
      <c r="D27" s="72"/>
      <c r="F27" s="70">
        <v>15</v>
      </c>
      <c r="G27" s="71" t="s">
        <v>201</v>
      </c>
      <c r="H27" s="72"/>
      <c r="I27" s="72"/>
      <c r="K27" s="70">
        <v>15</v>
      </c>
      <c r="L27" s="71" t="s">
        <v>201</v>
      </c>
      <c r="M27" s="72"/>
      <c r="N27" s="72"/>
    </row>
    <row r="28" spans="1:14" ht="42.75" customHeight="1">
      <c r="A28" s="73">
        <v>16</v>
      </c>
      <c r="B28" s="80" t="s">
        <v>202</v>
      </c>
      <c r="C28" s="75"/>
      <c r="D28" s="75"/>
      <c r="F28" s="73">
        <v>16</v>
      </c>
      <c r="G28" s="74" t="s">
        <v>202</v>
      </c>
      <c r="H28" s="75"/>
      <c r="I28" s="75"/>
      <c r="K28" s="73">
        <v>16</v>
      </c>
      <c r="L28" s="74" t="s">
        <v>202</v>
      </c>
      <c r="M28" s="75"/>
      <c r="N28" s="75"/>
    </row>
    <row r="29" spans="1:14" ht="25.5">
      <c r="A29" s="70">
        <v>17</v>
      </c>
      <c r="B29" s="81" t="s">
        <v>203</v>
      </c>
      <c r="C29" s="72"/>
      <c r="D29" s="72"/>
      <c r="F29" s="70">
        <v>17</v>
      </c>
      <c r="G29" s="71" t="s">
        <v>203</v>
      </c>
      <c r="H29" s="72"/>
      <c r="I29" s="72"/>
      <c r="K29" s="70">
        <v>17</v>
      </c>
      <c r="L29" s="71" t="s">
        <v>203</v>
      </c>
      <c r="M29" s="72"/>
      <c r="N29" s="72"/>
    </row>
    <row r="30" spans="1:14" ht="25.5">
      <c r="A30" s="73">
        <v>18</v>
      </c>
      <c r="B30" s="82" t="s">
        <v>204</v>
      </c>
      <c r="C30" s="75"/>
      <c r="D30" s="75"/>
      <c r="F30" s="73">
        <v>18</v>
      </c>
      <c r="G30" s="74" t="s">
        <v>204</v>
      </c>
      <c r="H30" s="75"/>
      <c r="I30" s="75"/>
      <c r="K30" s="73">
        <v>18</v>
      </c>
      <c r="L30" s="74" t="s">
        <v>204</v>
      </c>
      <c r="M30" s="75"/>
      <c r="N30" s="75"/>
    </row>
    <row r="31" spans="1:14" ht="25.5">
      <c r="A31" s="70">
        <v>19</v>
      </c>
      <c r="B31" s="81" t="s">
        <v>205</v>
      </c>
      <c r="C31" s="72"/>
      <c r="D31" s="72"/>
      <c r="F31" s="70">
        <v>19</v>
      </c>
      <c r="G31" s="71" t="s">
        <v>205</v>
      </c>
      <c r="H31" s="72"/>
      <c r="I31" s="72"/>
      <c r="K31" s="70">
        <v>19</v>
      </c>
      <c r="L31" s="71" t="s">
        <v>205</v>
      </c>
      <c r="M31" s="72"/>
      <c r="N31" s="72"/>
    </row>
    <row r="34" spans="1:4" ht="25.5">
      <c r="A34" s="76" t="s">
        <v>51</v>
      </c>
      <c r="B34" s="77" t="s">
        <v>206</v>
      </c>
      <c r="C34" s="77" t="s">
        <v>6</v>
      </c>
      <c r="D34" s="77" t="s">
        <v>11</v>
      </c>
    </row>
    <row r="35" spans="1:4" ht="25.5">
      <c r="A35" s="175">
        <v>0.6</v>
      </c>
      <c r="B35" s="176" t="s">
        <v>209</v>
      </c>
      <c r="C35" s="177" t="s">
        <v>22</v>
      </c>
      <c r="D35" s="78" t="s">
        <v>207</v>
      </c>
    </row>
    <row r="36" spans="1:4" ht="25.5">
      <c r="A36" s="175"/>
      <c r="B36" s="176"/>
      <c r="C36" s="177"/>
      <c r="D36" s="78" t="s">
        <v>208</v>
      </c>
    </row>
    <row r="37" spans="1:4">
      <c r="A37" s="175">
        <v>0.8</v>
      </c>
      <c r="B37" s="179" t="s">
        <v>215</v>
      </c>
      <c r="C37" s="178" t="s">
        <v>58</v>
      </c>
      <c r="D37" s="78" t="s">
        <v>210</v>
      </c>
    </row>
    <row r="38" spans="1:4" ht="25.5">
      <c r="A38" s="175"/>
      <c r="B38" s="179"/>
      <c r="C38" s="178"/>
      <c r="D38" s="78" t="s">
        <v>211</v>
      </c>
    </row>
    <row r="39" spans="1:4">
      <c r="A39" s="175">
        <v>1</v>
      </c>
      <c r="B39" s="176" t="s">
        <v>214</v>
      </c>
      <c r="C39" s="180" t="s">
        <v>20</v>
      </c>
      <c r="D39" s="78" t="s">
        <v>212</v>
      </c>
    </row>
    <row r="40" spans="1:4" ht="25.5">
      <c r="A40" s="175"/>
      <c r="B40" s="176"/>
      <c r="C40" s="180"/>
      <c r="D40" s="78" t="s">
        <v>213</v>
      </c>
    </row>
  </sheetData>
  <mergeCells count="22">
    <mergeCell ref="K10:N10"/>
    <mergeCell ref="K11:K12"/>
    <mergeCell ref="L11:L12"/>
    <mergeCell ref="M11:N11"/>
    <mergeCell ref="C39:C40"/>
    <mergeCell ref="A39:A40"/>
    <mergeCell ref="B39:B40"/>
    <mergeCell ref="F10:I10"/>
    <mergeCell ref="F11:F12"/>
    <mergeCell ref="G11:G12"/>
    <mergeCell ref="H11:I11"/>
    <mergeCell ref="C35:C36"/>
    <mergeCell ref="A35:A36"/>
    <mergeCell ref="B35:B36"/>
    <mergeCell ref="C37:C38"/>
    <mergeCell ref="A37:A38"/>
    <mergeCell ref="B37:B38"/>
    <mergeCell ref="A1:D1"/>
    <mergeCell ref="A11:A12"/>
    <mergeCell ref="B11:B12"/>
    <mergeCell ref="C11:D11"/>
    <mergeCell ref="A10:D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6"/>
  <sheetViews>
    <sheetView zoomScale="78" zoomScaleNormal="78" workbookViewId="0"/>
  </sheetViews>
  <sheetFormatPr baseColWidth="10" defaultRowHeight="15"/>
  <cols>
    <col min="1" max="1" width="11.42578125" style="2"/>
    <col min="2" max="2" width="13.42578125" style="2" customWidth="1"/>
    <col min="3" max="3" width="16.7109375" style="2" customWidth="1"/>
    <col min="4" max="6" width="11.42578125" style="2"/>
    <col min="7" max="7" width="14.28515625" style="2" customWidth="1"/>
    <col min="8" max="10" width="11.42578125" style="2"/>
    <col min="11" max="11" width="13.28515625" style="2" customWidth="1"/>
    <col min="12" max="15" width="13.85546875" style="2" customWidth="1"/>
    <col min="16" max="16384" width="11.42578125" style="2"/>
  </cols>
  <sheetData>
    <row r="2" spans="2:18" ht="58.5" customHeight="1">
      <c r="B2" s="5" t="s">
        <v>61</v>
      </c>
      <c r="C2" s="6"/>
      <c r="D2" s="6"/>
      <c r="E2" s="6"/>
      <c r="F2" s="6"/>
      <c r="G2" s="7"/>
      <c r="J2" s="68"/>
      <c r="K2" s="12"/>
      <c r="L2" s="12"/>
      <c r="M2" s="12"/>
      <c r="N2" s="12"/>
      <c r="O2" s="12"/>
      <c r="P2" s="12"/>
      <c r="Q2" s="12"/>
      <c r="R2" s="12"/>
    </row>
    <row r="3" spans="2:18" ht="65.25" customHeight="1">
      <c r="B3" s="5" t="s">
        <v>62</v>
      </c>
      <c r="C3" s="8"/>
      <c r="D3" s="8"/>
      <c r="E3" s="6"/>
      <c r="F3" s="6"/>
      <c r="G3" s="7"/>
      <c r="J3" s="12"/>
      <c r="K3" s="28"/>
      <c r="L3" s="181"/>
      <c r="M3" s="181"/>
      <c r="N3" s="181"/>
      <c r="O3" s="181"/>
      <c r="P3" s="181"/>
      <c r="Q3" s="181"/>
      <c r="R3" s="181"/>
    </row>
    <row r="4" spans="2:18" ht="65.25" customHeight="1">
      <c r="B4" s="5" t="s">
        <v>119</v>
      </c>
      <c r="C4" s="8"/>
      <c r="D4" s="8"/>
      <c r="E4" s="8"/>
      <c r="F4" s="6"/>
      <c r="G4" s="7"/>
      <c r="J4" s="12"/>
      <c r="K4" s="28"/>
      <c r="L4" s="181"/>
      <c r="M4" s="181"/>
      <c r="N4" s="181"/>
      <c r="O4" s="181"/>
      <c r="P4" s="181"/>
      <c r="Q4" s="181"/>
      <c r="R4" s="181"/>
    </row>
    <row r="5" spans="2:18" ht="65.25" customHeight="1">
      <c r="B5" s="5" t="s">
        <v>63</v>
      </c>
      <c r="C5" s="10"/>
      <c r="D5" s="8"/>
      <c r="E5" s="8"/>
      <c r="F5" s="6"/>
      <c r="G5" s="7"/>
      <c r="J5" s="12"/>
      <c r="K5" s="28"/>
      <c r="L5" s="181"/>
      <c r="M5" s="181"/>
      <c r="N5" s="181"/>
      <c r="O5" s="181"/>
      <c r="P5" s="181"/>
      <c r="Q5" s="181"/>
      <c r="R5" s="181"/>
    </row>
    <row r="6" spans="2:18" ht="65.25" customHeight="1">
      <c r="B6" s="5" t="s">
        <v>64</v>
      </c>
      <c r="C6" s="10"/>
      <c r="D6" s="10"/>
      <c r="E6" s="8"/>
      <c r="F6" s="6"/>
      <c r="G6" s="7"/>
      <c r="J6" s="12"/>
      <c r="K6" s="28"/>
      <c r="L6" s="181"/>
      <c r="M6" s="181"/>
      <c r="N6" s="181"/>
      <c r="O6" s="181"/>
      <c r="P6" s="181"/>
      <c r="Q6" s="181"/>
      <c r="R6" s="181"/>
    </row>
    <row r="7" spans="2:18">
      <c r="J7" s="12"/>
      <c r="K7" s="12"/>
      <c r="L7" s="12"/>
      <c r="M7" s="12"/>
      <c r="N7" s="12"/>
      <c r="O7" s="12"/>
      <c r="P7" s="12"/>
      <c r="Q7" s="12"/>
      <c r="R7" s="12"/>
    </row>
    <row r="8" spans="2:18" ht="30">
      <c r="C8" s="5" t="s">
        <v>120</v>
      </c>
      <c r="D8" s="5" t="s">
        <v>121</v>
      </c>
      <c r="E8" s="5" t="s">
        <v>26</v>
      </c>
      <c r="F8" s="5" t="s">
        <v>59</v>
      </c>
      <c r="G8" s="5" t="s">
        <v>60</v>
      </c>
    </row>
    <row r="13" spans="2:18" ht="56.25" customHeight="1"/>
    <row r="14" spans="2:18" ht="56.25" customHeight="1"/>
    <row r="15" spans="2:18" ht="56.25" customHeight="1"/>
    <row r="16" spans="2:18" ht="56.25" customHeight="1"/>
  </sheetData>
  <mergeCells count="4">
    <mergeCell ref="L3:R3"/>
    <mergeCell ref="L4:R4"/>
    <mergeCell ref="L5:R5"/>
    <mergeCell ref="L6:R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cols>
    <col min="1" max="16384" width="11.42578125" style="83"/>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68" zoomScaleNormal="68" workbookViewId="0"/>
  </sheetViews>
  <sheetFormatPr baseColWidth="10" defaultRowHeight="15"/>
  <cols>
    <col min="1" max="16384" width="11.42578125" style="2"/>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activeCell="H8" sqref="H8"/>
    </sheetView>
  </sheetViews>
  <sheetFormatPr baseColWidth="10" defaultRowHeight="15"/>
  <cols>
    <col min="1" max="1" width="30.7109375" style="27" customWidth="1"/>
    <col min="2" max="2" width="54" style="27" customWidth="1"/>
    <col min="3" max="16384" width="11.42578125" style="27"/>
  </cols>
  <sheetData>
    <row r="1" spans="1:2" ht="15" customHeight="1">
      <c r="A1" s="182" t="s">
        <v>76</v>
      </c>
      <c r="B1" s="182" t="s">
        <v>78</v>
      </c>
    </row>
    <row r="2" spans="1:2" ht="15" customHeight="1">
      <c r="A2" s="182"/>
      <c r="B2" s="182"/>
    </row>
    <row r="3" spans="1:2" ht="15" customHeight="1">
      <c r="A3" s="182"/>
      <c r="B3" s="182"/>
    </row>
    <row r="4" spans="1:2" ht="38.25">
      <c r="A4" s="35" t="s">
        <v>80</v>
      </c>
      <c r="B4" s="37" t="s">
        <v>81</v>
      </c>
    </row>
    <row r="5" spans="1:2" ht="30.75" customHeight="1">
      <c r="A5" s="36" t="s">
        <v>82</v>
      </c>
      <c r="B5" s="37" t="s">
        <v>83</v>
      </c>
    </row>
    <row r="6" spans="1:2" ht="31.5">
      <c r="A6" s="35" t="s">
        <v>84</v>
      </c>
      <c r="B6" s="37" t="s">
        <v>85</v>
      </c>
    </row>
    <row r="7" spans="1:2" ht="31.5" customHeight="1">
      <c r="A7" s="36" t="s">
        <v>86</v>
      </c>
      <c r="B7" s="37" t="s">
        <v>87</v>
      </c>
    </row>
    <row r="8" spans="1:2" ht="30" customHeight="1">
      <c r="A8" s="35" t="s">
        <v>88</v>
      </c>
      <c r="B8" s="37" t="s">
        <v>89</v>
      </c>
    </row>
    <row r="9" spans="1:2" ht="51">
      <c r="A9" s="35" t="s">
        <v>90</v>
      </c>
      <c r="B9" s="37" t="s">
        <v>91</v>
      </c>
    </row>
    <row r="10" spans="1:2" ht="47.25">
      <c r="A10" s="35" t="s">
        <v>92</v>
      </c>
      <c r="B10" s="37" t="s">
        <v>93</v>
      </c>
    </row>
    <row r="11" spans="1:2" ht="45.75" customHeight="1">
      <c r="A11" s="35" t="s">
        <v>94</v>
      </c>
      <c r="B11" s="37" t="s">
        <v>95</v>
      </c>
    </row>
  </sheetData>
  <mergeCells count="2">
    <mergeCell ref="A1:A3"/>
    <mergeCell ref="B1: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12B0-AE01-4BD0-BE98-7F9D85330FDA}">
  <dimension ref="A1"/>
  <sheetViews>
    <sheetView workbookViewId="0"/>
  </sheetViews>
  <sheetFormatPr baseColWidth="10" defaultRowHeight="1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Mapa de Riesgos</vt:lpstr>
      <vt:lpstr>Control de Cambios</vt:lpstr>
      <vt:lpstr>Hoja2</vt:lpstr>
      <vt:lpstr>Hoja3</vt:lpstr>
      <vt:lpstr>Hoja4</vt:lpstr>
      <vt:lpstr>Hoja5</vt:lpstr>
      <vt:lpstr>Hoja6</vt:lpstr>
      <vt:lpstr>Hoja 7</vt:lpstr>
      <vt:lpstr>Hoja8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UnidadV</cp:lastModifiedBy>
  <dcterms:created xsi:type="dcterms:W3CDTF">2020-08-21T21:53:20Z</dcterms:created>
  <dcterms:modified xsi:type="dcterms:W3CDTF">2021-11-23T16:03:37Z</dcterms:modified>
</cp:coreProperties>
</file>